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irzalina\Desktop\Documents\Заявка для закупа от инциаторов\"/>
    </mc:Choice>
  </mc:AlternateContent>
  <xr:revisionPtr revIDLastSave="0" documentId="13_ncr:1_{9D24BB20-D1B4-409C-82AD-7EE169452C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H37" i="2" s="1"/>
  <c r="G6" i="2"/>
  <c r="G36" i="2"/>
  <c r="H36" i="2"/>
  <c r="G13" i="2"/>
  <c r="H13" i="2" s="1"/>
  <c r="G12" i="2"/>
  <c r="H12" i="2" s="1"/>
  <c r="G31" i="2"/>
  <c r="H31" i="2"/>
  <c r="G17" i="2"/>
  <c r="H17" i="2" s="1"/>
  <c r="G16" i="2"/>
  <c r="H16" i="2" s="1"/>
  <c r="G15" i="2"/>
  <c r="H15" i="2" s="1"/>
  <c r="G35" i="2"/>
  <c r="G34" i="2"/>
  <c r="G32" i="2"/>
  <c r="H32" i="2" s="1"/>
  <c r="G30" i="2"/>
  <c r="G28" i="2"/>
  <c r="G29" i="2"/>
  <c r="G27" i="2"/>
  <c r="H27" i="2" s="1"/>
  <c r="G26" i="2"/>
  <c r="H26" i="2" s="1"/>
  <c r="G25" i="2"/>
  <c r="G24" i="2"/>
  <c r="G23" i="2"/>
  <c r="G22" i="2"/>
  <c r="H22" i="2" s="1"/>
  <c r="G21" i="2"/>
  <c r="H21" i="2" s="1"/>
  <c r="G20" i="2"/>
  <c r="H20" i="2" s="1"/>
  <c r="G19" i="2"/>
  <c r="H19" i="2" s="1"/>
  <c r="G18" i="2"/>
  <c r="H18" i="2" s="1"/>
  <c r="G14" i="2" l="1"/>
  <c r="H14" i="2" s="1"/>
  <c r="G11" i="2"/>
  <c r="H11" i="2" s="1"/>
  <c r="G10" i="2"/>
  <c r="H10" i="2" s="1"/>
  <c r="G9" i="2"/>
  <c r="H9" i="2" s="1"/>
  <c r="G8" i="2"/>
  <c r="H8" i="2" s="1"/>
  <c r="G7" i="2"/>
  <c r="H7" i="2" s="1"/>
  <c r="H6" i="2"/>
  <c r="G5" i="2"/>
  <c r="H5" i="2" s="1"/>
  <c r="G4" i="2" l="1"/>
  <c r="H4" i="2" s="1"/>
  <c r="H28" i="2"/>
  <c r="H30" i="2"/>
  <c r="H29" i="2"/>
  <c r="H35" i="2" l="1"/>
  <c r="H34" i="2"/>
  <c r="G33" i="2"/>
  <c r="H33" i="2" s="1"/>
  <c r="H25" i="2"/>
  <c r="H24" i="2"/>
  <c r="H23" i="2"/>
  <c r="H38" i="2" l="1"/>
</calcChain>
</file>

<file path=xl/sharedStrings.xml><?xml version="1.0" encoding="utf-8"?>
<sst xmlns="http://schemas.openxmlformats.org/spreadsheetml/2006/main" count="111" uniqueCount="85">
  <si>
    <t>№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</si>
  <si>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</si>
  <si>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</si>
  <si>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</si>
  <si>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</si>
  <si>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</si>
  <si>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</si>
  <si>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</si>
  <si>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</si>
  <si>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</si>
  <si>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ТОО «РТИ-АНПЗ», 8 777 777 58 69, rti-zakup@mail.ru</t>
  </si>
  <si>
    <t>Наименование оказываемых услуг</t>
  </si>
  <si>
    <t>Срок оказания услуг по адресу: г. Атырау, Промышленная зона АНПЗ, строение 15А</t>
  </si>
  <si>
    <t>Ботинки юфтевые на маслобензостойкой подошве с металлическим подноском</t>
  </si>
  <si>
    <t>Ботинки утепленные с металлическим подноском на нефтеморозостойкой подошве</t>
  </si>
  <si>
    <t>Каска защитная</t>
  </si>
  <si>
    <t>Краги спилковые</t>
  </si>
  <si>
    <t>Краги спилковые утепленные</t>
  </si>
  <si>
    <t>Костюм сварщика (летний)</t>
  </si>
  <si>
    <t>Костюм для сварщика (зимний)</t>
  </si>
  <si>
    <t xml:space="preserve">Очки защитные открытые </t>
  </si>
  <si>
    <t>Очки защитные со светофильтрами</t>
  </si>
  <si>
    <t>Одноразовые костюмы</t>
  </si>
  <si>
    <t>Перчатки с полимерным покрытием</t>
  </si>
  <si>
    <t>Перчатки утепленные</t>
  </si>
  <si>
    <t>Подшлемник термостойкий летний</t>
  </si>
  <si>
    <t>Подшлемник термостойкий зимний</t>
  </si>
  <si>
    <t>Сабо женские, мужские (тапочки)</t>
  </si>
  <si>
    <t>Фонарь налобный</t>
  </si>
  <si>
    <t xml:space="preserve">Халат медицинский </t>
  </si>
  <si>
    <t>Щиток защитный лицевой со светофильтрами</t>
  </si>
  <si>
    <t>пара</t>
  </si>
  <si>
    <t>шт.</t>
  </si>
  <si>
    <t>компл.</t>
  </si>
  <si>
    <t xml:space="preserve">Обувь  изготавливается литьевым методом крепления подошвы из полиуретана и термопластичного полиуретана. В соответствии с комплектацией обуви и замаркированными обозначениями защитных свойств обувь обеспечивает защиту от нефти, нефтепродуктов, растворов щелочей концентрации до 20%, механических воздействий и общих производственных загрязнений.Обувь изготавливается из натуральной кожи (юфть) толщиной 1,8–2,0 мм с отделкой из современных обувных материалов – микрофибры ON MICRO CARBON.
Двухслойная подошва устойчива к воздействию химических факторов – нефти, нефтепродуктов, растворов щелочей концентрации до 20%.
Верхний слой из полиуретана обладает амортизирующими свойствами, гасит ударные нагрузки, а также придает обуви легкость и комфортность.
Верх обуви: кожа натуральная.
Подкладка: полотно ARTICO, полиэфирное полотно.
Внутренний защитный носок: композитный материал (Мун 200).
Подошва: двухслойная, полиуретан + термопластичный полиуретан.
Метод крепления: литьевой.
Цвет: черный.
Полнота: 9.
</t>
  </si>
  <si>
    <t>Ботинки изготовлены методом литья к заготовке верха обуви промежуточного слоя подошвы из полиуретана с ходовым слоем из резины на основе нитрильного каучука. В соответствии с комплектацией обуви и замаркированными обозначениями защитных свойств обувь обеспечивает защиту от нефти, нефтепродуктов, механических воздействий, растворов щелочей концентрации до 20%, кратковременного (60 с) контакта с поверхностями, нагретыми до температуры 300°С, от скольжения по зажиренным поверхностям, от общих производственных загрязнений.Материал верха обуви  термоустойчивая водоотталкивающая кожа (юфть) толщиной 1,8–2,0 мм.
Подошва – двухслойная, устойчивая к воздействию нефти, нефтепродуктов, щелочей концентрации до 20%, повышенных температур.
Верх обуви: кожа натуральная и материал RETOR (Ретор).
Подкладка: мех натуральный «Аляска» (овчина), высота ворса 12–14 мм.
Внутренний защитный носок: композитный материал (Мун 200).
Подошва: двухслойная, полиуретан и нитрильная резина. Выдерживает кратковременное воздействие высоких температур (300°С / 60 с).
Метод крепления: литьевой.
Цвет: черный.
Полнота: 10.</t>
  </si>
  <si>
    <t>Конструкция: ударопрочный корпус каски выполнен из материала SUPER Termo-treK®. Каска оснащена козырьком, водосточным желобком и двумя пазами для крепления противошумных наушников, амортизатором из тканевых лент с креплением к корпусу в 6 точках, подбородочным ремнем и обтюратором из натуральной кожи. Непревзойденным отличительным преимуществом защитных касок серии «СОМЗ-55 RAPID» является уникальная конструкция внутренней оснастки RAPID, которая позволяет плавно подгонять и точно регулировать размер оголовья (51–65 см), надежно фиксировать каску на голове пользователя. Конструкция предполагает применение дополнительных средств защиты: наушников, лицевых щитков, щитков сварщика, подшлемника.Защитные свойства: предназначена для защиты головы работающих от механических повреждений, влаги, брызг, агрессивных жидкостей, искр и брызг расплавленного металла, переменного тока напряжением до 1000 В, устойчива к краткосрочному воздействию высоких температур до 1450°С и к среднесрочному (8–10 мин) воздействию высоких температур до 350°С. Температурный режим: от −50 до +150 °С.
Масса корпуса: 290 г.
Цвет: белый.</t>
  </si>
  <si>
    <t>Предназначены для защиты от контакта с нагретыми поверхностями, от искр и брызг расплавленного металла. Изготовлены из кожевенного спилка толщиной 1,0–1,2 мм с подкладкой из х/б ткани. Имеют повышенную стойкость к механическим воздействиям. Используются для сварочных работ, работ с грубыми поверхностями, могут использоваться в холодных условиях.</t>
  </si>
  <si>
    <t xml:space="preserve">Куртка соответствует 2 классу сигнальной одежды повышенной видимости. Куртка с комбинированным утеплителем: 1 слой – притачной, 2 слоя – съемный, что позволяет носить ее в осенне-весенний период. Застежка – прочная двухзамковая молния и ветрозащитный клапан на липучке. Внутренний ветрозащитный клапан с флисом в верхней части. Ширина куртки регулируется по низу патами на липучки. Удобные нагрудные и боковые карманы. Капюшон съемный. Воротник-стойка утеплен высококачественным флисом (пр-во Испания). Рукава с манжетами внизу и внутренними полушерстяными напульсниками. Охватывающие световозвращающий и фоновый материалы по торсу и рукавам. Дополнительные световозвращающие и светонакопительные ленты на правом плече и на капюшоне делают работника заметным сверху даже при отсутствии освещения (актуально для технических служб аэропортов). Места, наиболее подверженные загрязнению – низ куртки, низ рукава – выполнены из темного материала. Ткань основная: «Хайпора рип-стоп» (100% полиамид), мембранная (водоупорность 3000 мм вод.ст., паропроницаемость 3000 г/кв.м за 24 часа) c масловодоотталкивающей отделкой Teflon® (DuPont), ветрозащитная, дышащая, морозостойкая, плотность 110 г/кв.м.
Ткань фоновая: «Абсолют» (100% полиэфир), мембранная (LT-membrane™, водоупорность 10 000 мм вод.ст., паропроницаемость 8000 г/кв.м за 24 часа), ветрозащитная, дышащая, морозостойкая, с водоотталкивающей отделкой, плотность 170 г/кв.м. Соответствует европейскому стандарту EN 20471 для сигнальной одежды повышенной видимости.
Утеплитель: «Филгуд», 100 г/кв.м, 3 слоя.
Подкладка: 100% хлопок. Световозвращающий материал: лента шириной 5 см, обеспечивает максимальную видимость. Полукомбинезон с центральной застежкой на двухзамковую молнию, сзади по талии стянут эластичной тесьмой. Карманы боковые верхние и нижние объемные с клапанами. Бретели регулируются по длине. В области колен дополнительный объем; подрез под коленом исключает излишние заломы. Охватывающие световозвращающий и фоновый материалы.Ткань основная: «Хайпора рип-стоп» (100% полиамид), мембранная (водоупорность 3000 мм вод.ст., паропроницаемость 3000 г/кв.м за 24 часа) c масловодоотталкивающей отделкой Teflon® (DuPont), ветрозащитная, дышащая, морозостойкая, плотность 110 г/кв.м.
Ткань фоновая: «Абсолют» (100% полиэфир), мембранная (LT-membrane™, водоупорность 10 000 мм вод.ст., паропроницаемость 8000 г/кв.м за 24 часа), ветрозащитная, дышащая, морозостойкая, с водоотталкивающей отделкой, плотность 170 г/кв.м. Соответствует европейскому стандарту EN 20471 для сигнальной одежды повышенной видимости.
Утеплитель: «Филгуд», 150 г/кв.м, 2 слоя.
Подкладка: 100% хлопок. Световозвращающий материал: лента шириной 5 см, обеспечивает максимальную видимость.
Цвет: темно-синий с флуоресцентным желтым.
</t>
  </si>
  <si>
    <t>Очки защитные закрытые</t>
  </si>
  <si>
    <t>Конструкция: закрытые очки, плотно прилегающие, с непрямой вентиляцией. Мягкий корпус из эластичного материала Evoprene, устойчивого к воздействию низких и высоких температур в диапазоне от –60 до +120 °С, с высоким удельным электрическим сопротивлением и химической стойкостью, с широкой полосой обтюрации обеспечивает удобное, мягкое прилегание к лицу пользователя, снижает давление на лицо и утомление работающего. Регулируемая наголовная лента. Изготовлены без металлических деталей, из материалов, обладающих идеальными изолирующими свойствами и не проводящими электрический ток.Защитные свойства: для защиты глаз от механических повреждений стружками и осколками, отлетающими при станочной обработке металлов и других материалов, частиц камня, золы, угля, цемента, брызг растворов, при работе с пневмо- и электроинструментом, токарных, слесарных, шлифовальных, монтажных, ремонтных и других работ, в условиях повышенной влажности, в холодное время года, при повышенных физических нагрузках. Покрытие линз: влагостойкое, с двусторонним суперпрочным, твердым и одновременно незапотевающим покрытием (без потери свойств от времени), увеличивающим ударопрочность очков и повышенную защиту от истирания и царапин; внутреннее покрытие от запотевания не истирается при уходе за очками, не растворяется в воде, обеспечивает постоянный эффект незапотевания при экстремальных перепадах температур. Устойчивы к химическим веществам, растворам кислот и щелочей.
Цвет линз: прозрачный.
Масса: не более 78 г.</t>
  </si>
  <si>
    <t xml:space="preserve">Конструкция: закрытые панорамные плотно прилегающие очки с непрямой вентиляцией, с широкой полосой обтюрации, широкой регулируемой наголовной лентой. Надежно и удобно фиксируются на голове.Защитные свойства: для вспомогательных и других работ, связанных с длительным пребыванием на открытых площадках при ярком солнечном свете, для вспомогательных работ при электросварке, для газовой сварки, пайки и кислородной резки.
Покрытие линз: двустороннее суперпрочное, твердое незапотевающее покрытие.
Цвет линз: темные.
Масса: не более 100 г.
</t>
  </si>
  <si>
    <t xml:space="preserve"> Материал трикотаж, Х/Б латекс. Перчатки кругловязанное, изготовлены из Х/Б трикотажа с частичными покрытием из натурального латекса, вязка плотная 10 петель на дюим. Модель отличается высокой степенью прочночти и надежности. для лучшей фиксации перчатки на руке край манжеты обработан плотной нитью с дополнительной резинкой внутри.</t>
  </si>
  <si>
    <t>Материал: латекс. Предназначен для защиты рук от химических факторов (растворов щелочей, кислот, их солей, органических растворителей (спиртов), нефтепродуктов, растительных масел и жиров, сыпучих и красящих химических веществ и от микроорганизмов.</t>
  </si>
  <si>
    <t>Перчатки утепленные предназначены для защиты рукт от пониженных температур. 50% шерсть 50% акрил, Тинсулейт 40 г/м2, флис, спилок. Материал полушерсть.</t>
  </si>
  <si>
    <t xml:space="preserve">Яркий светодиод OSRAM и фокусирующая линза обеспечивают мощный концентрированный световой луч.2 режима работы
Световой поток 170 люмен.
Максимальное время работы в режиме 50% – 6 ч.
Прочный, герметичный, влагозащищенный корпус. Регулируемый угол наклона. Фонарь выдерживает падение с высоты более 4 м.
</t>
  </si>
  <si>
    <t xml:space="preserve">Халат муж.с центральной потайной застежкой на кнопки, с карманами. Рукава с регулировкой по ширине на кнопку. На спинке хлястик для регулировки объема.Ткань:  смесовая (65% полиэфир, 35% хлопок) с несминаемой отделкой, плотность 210 г/кв.м, 
Цвет: белый. Укороченный халат жен. полуприлегающего силуэта с центральной потайной застежкой на кнопки, с карманами. На спинке хлястик для регулировки объема.Ткань: смесовая (65% полиэфир, 35% хлопок) с несминаемой отделкой, плотность 210 г/кв.м,.
Цвет: белый.
</t>
  </si>
  <si>
    <t>Сварочной маски сочетает в себе простую конструкцию с широким спектром применения при основных сварочных работах: ручная дуговая сварка покрытым электродом, полуавтоматическая сварка в среде инертного/активного газа (MIG/MAG). Затемнение – 11 DIN.Питание светофильтра происходит от батареи CR2032, поддержанию заряда способствует солнечная батарея. Корпус маски изготовлен из особого полимера, что делает ее прочной и легкой.Технические параметры:Рабочая зона видимости 92×35 мм
Светлое состояние 4 DIN
Затемнение 11 DIN
Батареи – солнечная и CR2032 (cменная)
Диапазон рабочих температур от −5 до +55°С
Масса: 440 г.</t>
  </si>
  <si>
    <t>Верх обуви натуральная кожа с покрытием. Подошва ПВХ. Метод крепленитя литьевой. Цвет белый.</t>
  </si>
  <si>
    <t>Верх обуви ПВХ. Прокладка трикотаж. Подошва двухслойная, ПВХ. Метод крепления литьевой. Цвет оливковый.</t>
  </si>
  <si>
    <t>Предназначены для защиты рук от искр, брызг расплавленного металла в условиях пониженных температур. Материал высококачественный спилок чепрачной части шкуры толщиной  1,1–1,3 мм. утеплитель шерстяной мех на   рикотажной основе (50% шерсть, 50% полиэфир).</t>
  </si>
  <si>
    <t xml:space="preserve">Открытые понаромные очки с оптимальной системой вентиляции. Сферические линзы и безободковая оправа гарантируют великолепной обзор. Дополнительная защита глаз и бровей. Можно использовать со шнуром. Очки удобно использовать совместно с наушниками, касками и каскетками. защищают от высокоскоростных частиц с низкой энергией удара и от ультрофиолетового излучения до 400 нм. устойчивы к поверхностному разрушению мелкодисперсными аэрозолями. </t>
  </si>
  <si>
    <t xml:space="preserve">Полушерстяные двухслойные. 70% шерст, 15% полиэфир, 15% ПАН. </t>
  </si>
  <si>
    <t>Перчатки морозостойкие с шерстяными вкладышами</t>
  </si>
  <si>
    <t>Подшлемник летний для сварщика</t>
  </si>
  <si>
    <t>Подшлемник зимний для сварщика</t>
  </si>
  <si>
    <t>Для защиты от искр и брызг расплавленного металла. Трикотажная полоска по лицевому вырезу обеспечивает хорошее прилегаие по окружности лица. Пелерина обеспечивает дополнительную защиту в области затыфлочнойц части и плеч, спереди застегивается на липкую ленту</t>
  </si>
  <si>
    <t>Для защиты от искр и брызг расплавленного металла. Подшлемник сл слуховыми отверстиями, с хлястиком на резинке по горловине и с пелериной. При надевании подшлемника пелерина располагается поверх воротника куртки и обеспечивает дополнительную защиту, т.к. искры легко скатываются по пелерине и куртке вниз.Пелерина и хлястик застегиваются отверстия с сеткой прикрыты утепленным клапаном. Конструкция подшлемника обеспечивает хорошее прилегание по шее и лицевому вырезу.</t>
  </si>
  <si>
    <t xml:space="preserve">Подшлемник летний однослойный изготавливается с пелериной для дополнительной защиты плеч. По периметру лицевого выреза вставлена эластичная тесьма для более плотного прилегания.Подшлемник изготавливается из термостойкого трикотажа. Данный трикотаж не горит и не тлеет, не образует горящие или плавящиеся капли при контакте с открытым пламенем. </t>
  </si>
  <si>
    <t xml:space="preserve">Подшлемник зимний двухслойный изготавливается с пелериной для дополнительной защиты плеч. По периметру лицевого выреза вставлена эластичная тесьма для более плотного прилегания.Подшлемник изготавливается из термостойкого трикотажа. Данный трикотаж не горит и не тлеет, не образует горящие или плавящиеся капли при контакте с открытым пламенем. </t>
  </si>
  <si>
    <t>Изготовлен из 100% полипропилена «cпанбонд» (плотность 30 г/кв.м) – нетканого безворсового материала. Нетоксичен, не вызывает аллергических реакций, антистатичен, имеет хорошую воздухопроницаемость одновременно с пылезащитными свойствами. Разрешен к применению в медицине, фармацевтической и пищевой промышленности.</t>
  </si>
  <si>
    <t xml:space="preserve">Куртка + брюки. 3 класс защиты от искр, брызг расплавленного металла, окалины.
Куртка с потайной застежкой на пуговицы, с боковыми карманами в швах.
Брюки с боковыми застежками на пуговицах, с карманами в боковых швах.
Ткань: брезент с огнезащитной отделкой, плотность 550 г/кв.м.
Накладки: кожевенный спилок.
Утеплитель: п/ш ватин, куртка – 3 слоя, брюки – 2 слоя.
Цвет: сочетание черного и оливкового. </t>
  </si>
  <si>
    <t>Куртка + брюки. 2 класс защиты от искр, брызг расплавленного металла, окалины. Куртка с потайной застежкой на пуговицы, с боковыми карманами в швах. В верхней части рукава и на спине вентиляционные отверстия. Брюки с карманами в боковых швах.Ткань: брезент с огнезащитной отделкой, плотность 550 г/кв.м.
Цвет: оливковый.</t>
  </si>
  <si>
    <t>30% предоплата, оплата оставшейся части после поставки товара</t>
  </si>
  <si>
    <t>Объявление о закупке спецодежды и СИЗ</t>
  </si>
  <si>
    <t>Инженер ОТиТБ</t>
  </si>
  <si>
    <t>Мурзалина А.Ш.</t>
  </si>
  <si>
    <t>Костюм специальный зимний для защиты от термических рисков электрической дуги из материала с постоянными термостойкими св-ми</t>
  </si>
  <si>
    <t>Перчатки трикотажные</t>
  </si>
  <si>
    <t>Плащ для защиты от воды</t>
  </si>
  <si>
    <t>Сапоги юфтевые утепленные на метталлических подножках</t>
  </si>
  <si>
    <t>Шапка вязаная двойная</t>
  </si>
  <si>
    <t xml:space="preserve">Под каску, для защиты головы. Ткань трикатажное полотно. Цвет черный, состав 100% ПАН  </t>
  </si>
  <si>
    <t>Наушники противошумные</t>
  </si>
  <si>
    <t>Предназначены для защиты от шума с умеренным уровне. Модель крепления на каску. Комфортно прилегают к голове, легко устанавливаются и обладают избирательным поглощением уровня шума, что дает возможность различать речь и сигналы опасности. пористый материал амортизаторов с высокими упругими свойствами обеспечивает постоянство формы в течение срока службы наушников. Регулируемая высота ношения обеспечивает оптимальное усилие прижатия наушников к голове. могут эксплуатироваться при температуре окружающей среды от -50 С до + 50С в производственных помещениях на открытых площадках.</t>
  </si>
  <si>
    <t>Плащ изготавливается из ткани ярко-оранжевого и ярко-лимонного цветов. Имеет светоотражающие полосы. Одежда специальная сигнальная повышенной видимости. Удобная конструкция: плащ с застежкой на молнии, клапаном против ветра, капюшоном, двумя карманами с клапанами. Ткань: плащ изготовлен из прочной плащевой ткани с ПВХ покрытием. Вес ткани — 225 гр./метр.кв. Водоупорность ткани не менее 5000 мм водяного столба.  Проклеенные швы: все швы костюма загерметизированы специальной лентой.</t>
  </si>
  <si>
    <t>Куртка + брюки. Куртка с застежкой на молнию и планку с потайными кнопками. Накладные нагрудные карманы, боковые карманы в рельефах. Рукава с локтевым швом на манжетах. В области подмышечных впадин – вентиляционные отверстия с люверсами. На спине складки для свободы дывижений. Пояс с эластичными вставками по бокам. Брюки с застежкой на молнию и пуговицу. Пояс со шлевками для ремня и эластичной тесьмой сзади. Ткань 100% хлопок с водоотталкивающей отделкой. Световозывращающей материал лента шириной 5 см. Цвет темно-синий, отделка - яркий желто-зеленый.</t>
  </si>
  <si>
    <t>Куртка + брюки.Костюм соответствует 2 классу сигнальной одежды повышенной видимости
Закрытая молния исключает контакт фурнитуры с оборудованием, а манжеты позволяют работать на оборудовании с движущимися механизмами – ткань не попадет в агрегаты. Множество карманов: для документов, пропуска, телефона, карандаша, инструментов. Рукава с локтевым швом и с усилительными налокотниками, защищающими от истирания. Вентиляционные отверстия в области подмышечных впадин из двойной противомоскитной сетки в области подмышечных впадин. Внутри куртки лента для нанесения ФИО. Места, наиболее подверженные загрязнению - темно-синего цвета.
Ткань фоновая: смесовая с повышенной содержанием хлопка (70% хлопок, 29,5% полиэфир 0.5% антистатическая нить) с масловодоотталкивающей отделкой, плотность 250 г/кв.м.
Световозвращающий материал: лента шириной 5 см, обеспечивает максимальную видимость.
Цвет: флуоресцентный желтый с темно-синим.</t>
  </si>
  <si>
    <t>Куртка + брюки. Куртка с застежкой на молнию и планку с потайными кнопками. Накладные нагрудные карманы, боковые карманы в рельефах. Рукава с локтевым швом на манжетах. В области подмышечных впадин – вентиляционные отверстия с люверсами. На спине складки для свободы движения.                                                                                                                         Пояс с эластичными вставками по бокам. Слева, под клапаном кармана, петля для крепления бейджа. Брюки с застежкой на молнию и пуговицу. Пояс со шлевками для ремня и эластичной тесьмой сзади. Накладные карманы: два боковых, два задних и карман для инструмента. Усилительные объемные наколенники – защита от истирания. Ткань: смесовая (65% полиэфир, 35%)
Световозвращающие принты.Цвет: темно-серый, отделка – черный и бирюзовый.</t>
  </si>
  <si>
    <t xml:space="preserve">Куртка с удлиненным фигурной спинкой. Застежка на двухзамковую молнию и внешний ветрозащитный клапан на кнопках. Воротник-стойка и внутренний ветрозащитный клапан утеплены мягким флисом. Ткань (74% полиамид, 26% полиэфир), мембранная с масловодоотталкивающей отделкой, морозостойкая, дышащая, ветрозащитная. </t>
  </si>
  <si>
    <t>Куртка с центральной застежкой на двухзамковую молнию и ветрозащитный клапан. Воротник-стойка утеплен высококачественным флисом. Утепленные нагрудные на молнии и боковые карманы с клапаном, внутренний карман для документов. Кулиски по талии и по низу куртки – дополнительная защита от ветра. Рукава с локтевым швом для удобства и внутренними полушерстяными напульсниками. Утепленный капюшон пристегивается на молнию. Слева, под кокеткой, петля с металлическим полукольцом для крепления бейджа.Ткань верха: 100% полиамид с водонепроницаемым полиуретановым ветрозащитным покрытием, с водоотталкивающей отделкой, плотность 135 г/кв.м.Ткань верха: 100% полиамид с водонепроницаемым полиуретановым ветрозащитным покрытием, с водоотталкивающей отделкой, плотность 135 г/кв.м.Утеплитель: «Филгуд Микро» 150 г/кв.м, 3 слоя.Подкладка: 100% полиэфир.Цвет: темно-синий, отделка – флуоресцентный желтый. Световозвращающий материал: лента шириной 5 см, обеспечивает хорошую видимость.</t>
  </si>
  <si>
    <t xml:space="preserve">Костюм х/б для защиты от производственных загрязнений (Дублин, Азов,Люмс) </t>
  </si>
  <si>
    <t>Костюм утепленный для защиты от пониженных температур, общих производственных загрязнений и механических воздействий (Дублин, Азов, Люмс)</t>
  </si>
  <si>
    <t>апрель, май месяцы</t>
  </si>
  <si>
    <t>Куртка + полукомбинезон.Куртка с комбинированным утеплителем: 1 слой – притачной, 2 слоя – съемный утеплитель, что позволяет носить ее в осенне-весенний период. Застежка на двухзамковую молнию и внешний ветрозащитный клапан на ленту велькро. Внутренний ветрозащитный клапан с флисом в верхней части. Боковые (утепленные) карманы с клапанами, специальный карман для рации и пропуска. Рукава с полушерстяными напульсниками. Съемный на молнии утепленный капюшон. Кулиски по линии талии и по низу куртки – дополнительная защита от ветра. Воротник утеплен высококачественным флисом (пр-во Испания). Специальная конструкция рукава обеспечивает удобство при работе. На подкладке лента для нанесения ФИО для определения принадлежности при стирке и химчистке. Ткань верха: «Статэл», смесовая с повышенным содержанием хлопка (70% хлопок, 30% полиэфир, в т.ч. антистатическая нить Nega-Stat®), с масло- и водоотталкивающей отделкой, плотность 250 г/кв.м.
Утеплитель: «Филгуд», 150 г/кв.м, куртка – 3 слоя, полукомбинезон – 2 слоя.
Подкладка: бязь + ветрозащитная ткань.
Световозвращающий материал: высококачественная световозвращающая лента шириной 5 см, обеспечивает хорошую видимость.
Цвет: сочетание темно-синего с васильковым.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</si>
</sst>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2"/>
      <color rgb="FF101010"/>
      <name val="Times New Roman"/>
      <family val="1"/>
      <charset val="204"/>
    </font>
    <font>
      <sz val="12"/>
      <color rgb="FF1D1819"/>
      <name val="Times New Roman"/>
      <family val="1"/>
      <charset val="204"/>
    </font>
    <font>
      <sz val="12"/>
      <color rgb="FF252525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5 4" xfId="2" xr:uid="{00000000-0005-0000-0000-000002000000}"/>
    <cellStyle name="Обычный_Заявка на 2004 год 2" xfId="1" xr:uid="{00000000-0005-0000-0000-000003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4.7109375" style="6" customWidth="1"/>
    <col min="2" max="2" width="37.85546875" style="6" customWidth="1"/>
    <col min="3" max="3" width="11" style="6" customWidth="1"/>
    <col min="4" max="4" width="11.7109375" style="6" customWidth="1"/>
    <col min="5" max="5" width="78.140625" style="6" customWidth="1"/>
    <col min="6" max="6" width="21" style="6" customWidth="1"/>
    <col min="7" max="7" width="10.5703125" style="6" customWidth="1"/>
    <col min="8" max="8" width="12.140625" style="6" customWidth="1"/>
    <col min="9" max="9" width="21" style="6" customWidth="1"/>
    <col min="10" max="10" width="38" style="6" customWidth="1"/>
    <col min="11" max="11" width="34.140625" style="6" customWidth="1"/>
    <col min="12" max="12" width="28.42578125" style="6" customWidth="1"/>
    <col min="13" max="16384" width="9.140625" style="6"/>
  </cols>
  <sheetData>
    <row r="1" spans="1:14" ht="30.75" customHeight="1" x14ac:dyDescent="0.2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4" ht="15.75" customHeight="1" x14ac:dyDescent="0.25"/>
    <row r="3" spans="1:14" ht="126" x14ac:dyDescent="0.25">
      <c r="A3" s="1" t="s">
        <v>0</v>
      </c>
      <c r="B3" s="1" t="s">
        <v>11</v>
      </c>
      <c r="C3" s="1" t="s">
        <v>6</v>
      </c>
      <c r="D3" s="1" t="s">
        <v>7</v>
      </c>
      <c r="E3" s="1" t="s">
        <v>1</v>
      </c>
      <c r="F3" s="1" t="s">
        <v>12</v>
      </c>
      <c r="G3" s="1" t="s">
        <v>2</v>
      </c>
      <c r="H3" s="1" t="s">
        <v>3</v>
      </c>
      <c r="I3" s="1" t="s">
        <v>4</v>
      </c>
      <c r="J3" s="1" t="s">
        <v>8</v>
      </c>
      <c r="K3" s="1" t="s">
        <v>9</v>
      </c>
      <c r="L3" s="1" t="s">
        <v>5</v>
      </c>
    </row>
    <row r="4" spans="1:14" ht="297.75" customHeight="1" x14ac:dyDescent="0.25">
      <c r="A4" s="2">
        <v>1</v>
      </c>
      <c r="B4" s="11" t="s">
        <v>13</v>
      </c>
      <c r="C4" s="7">
        <v>377</v>
      </c>
      <c r="D4" s="5" t="s">
        <v>31</v>
      </c>
      <c r="E4" s="16" t="s">
        <v>34</v>
      </c>
      <c r="F4" s="43" t="s">
        <v>83</v>
      </c>
      <c r="G4" s="31">
        <f>18000/1.12</f>
        <v>16071.428571428571</v>
      </c>
      <c r="H4" s="4">
        <f>C4*G4</f>
        <v>6058928.5714285709</v>
      </c>
      <c r="I4" s="43" t="s">
        <v>63</v>
      </c>
      <c r="J4" s="43"/>
      <c r="K4" s="43"/>
      <c r="L4" s="43" t="s">
        <v>10</v>
      </c>
      <c r="M4" s="3"/>
      <c r="N4" s="3"/>
    </row>
    <row r="5" spans="1:14" ht="296.25" customHeight="1" x14ac:dyDescent="0.25">
      <c r="A5" s="2">
        <v>2</v>
      </c>
      <c r="B5" s="11" t="s">
        <v>14</v>
      </c>
      <c r="C5" s="7">
        <v>320</v>
      </c>
      <c r="D5" s="5" t="s">
        <v>31</v>
      </c>
      <c r="E5" s="15" t="s">
        <v>35</v>
      </c>
      <c r="F5" s="43"/>
      <c r="G5" s="8">
        <f>26000/1.12</f>
        <v>23214.285714285714</v>
      </c>
      <c r="H5" s="29">
        <f>C5*G5</f>
        <v>7428571.4285714282</v>
      </c>
      <c r="I5" s="43"/>
      <c r="J5" s="43"/>
      <c r="K5" s="43"/>
      <c r="L5" s="43"/>
    </row>
    <row r="6" spans="1:14" ht="299.25" x14ac:dyDescent="0.25">
      <c r="A6" s="2">
        <v>3</v>
      </c>
      <c r="B6" s="11" t="s">
        <v>15</v>
      </c>
      <c r="C6" s="7">
        <v>377</v>
      </c>
      <c r="D6" s="5" t="s">
        <v>32</v>
      </c>
      <c r="E6" s="17" t="s">
        <v>36</v>
      </c>
      <c r="F6" s="43"/>
      <c r="G6" s="8">
        <f>2550/1.12</f>
        <v>2276.7857142857142</v>
      </c>
      <c r="H6" s="29">
        <f>C6*G6</f>
        <v>858348.21428571432</v>
      </c>
      <c r="I6" s="43"/>
      <c r="J6" s="43"/>
      <c r="K6" s="43"/>
      <c r="L6" s="43"/>
    </row>
    <row r="7" spans="1:14" s="9" customFormat="1" ht="94.5" x14ac:dyDescent="0.25">
      <c r="A7" s="2">
        <v>4</v>
      </c>
      <c r="B7" s="11" t="s">
        <v>16</v>
      </c>
      <c r="C7" s="7">
        <v>16</v>
      </c>
      <c r="D7" s="5" t="s">
        <v>31</v>
      </c>
      <c r="E7" s="16" t="s">
        <v>37</v>
      </c>
      <c r="F7" s="43"/>
      <c r="G7" s="8">
        <f>3300/1.12</f>
        <v>2946.4285714285711</v>
      </c>
      <c r="H7" s="29">
        <f t="shared" ref="H7:H17" si="0">C7*G7</f>
        <v>47142.857142857138</v>
      </c>
      <c r="I7" s="43"/>
      <c r="J7" s="43"/>
      <c r="K7" s="43"/>
      <c r="L7" s="43"/>
    </row>
    <row r="8" spans="1:14" s="9" customFormat="1" ht="63" x14ac:dyDescent="0.25">
      <c r="A8" s="2">
        <v>5</v>
      </c>
      <c r="B8" s="11" t="s">
        <v>17</v>
      </c>
      <c r="C8" s="7">
        <v>2</v>
      </c>
      <c r="D8" s="5" t="s">
        <v>31</v>
      </c>
      <c r="E8" s="16" t="s">
        <v>50</v>
      </c>
      <c r="F8" s="43"/>
      <c r="G8" s="8">
        <f>5000/1.12</f>
        <v>4464.2857142857138</v>
      </c>
      <c r="H8" s="29">
        <f t="shared" si="0"/>
        <v>8928.5714285714275</v>
      </c>
      <c r="I8" s="43"/>
      <c r="J8" s="43"/>
      <c r="K8" s="43"/>
      <c r="L8" s="43"/>
    </row>
    <row r="9" spans="1:14" s="9" customFormat="1" ht="99" customHeight="1" x14ac:dyDescent="0.25">
      <c r="A9" s="2">
        <v>6</v>
      </c>
      <c r="B9" s="12" t="s">
        <v>18</v>
      </c>
      <c r="C9" s="7">
        <v>2</v>
      </c>
      <c r="D9" s="5" t="s">
        <v>33</v>
      </c>
      <c r="E9" s="14" t="s">
        <v>62</v>
      </c>
      <c r="F9" s="43"/>
      <c r="G9" s="8">
        <f>10000/1.12</f>
        <v>8928.5714285714275</v>
      </c>
      <c r="H9" s="29">
        <f t="shared" si="0"/>
        <v>17857.142857142855</v>
      </c>
      <c r="I9" s="43"/>
      <c r="J9" s="43"/>
      <c r="K9" s="43"/>
      <c r="L9" s="43"/>
    </row>
    <row r="10" spans="1:14" s="9" customFormat="1" ht="266.25" customHeight="1" x14ac:dyDescent="0.25">
      <c r="A10" s="2">
        <v>7</v>
      </c>
      <c r="B10" s="12" t="s">
        <v>67</v>
      </c>
      <c r="C10" s="7">
        <v>14</v>
      </c>
      <c r="D10" s="5" t="s">
        <v>33</v>
      </c>
      <c r="E10" s="42" t="s">
        <v>84</v>
      </c>
      <c r="F10" s="43"/>
      <c r="G10" s="8">
        <f>34000/1.12</f>
        <v>30357.142857142855</v>
      </c>
      <c r="H10" s="29">
        <f t="shared" si="0"/>
        <v>425000</v>
      </c>
      <c r="I10" s="43"/>
      <c r="J10" s="43"/>
      <c r="K10" s="43"/>
      <c r="L10" s="43"/>
    </row>
    <row r="11" spans="1:14" s="9" customFormat="1" ht="126" x14ac:dyDescent="0.25">
      <c r="A11" s="2">
        <v>8</v>
      </c>
      <c r="B11" s="12" t="s">
        <v>19</v>
      </c>
      <c r="C11" s="7">
        <v>2</v>
      </c>
      <c r="D11" s="5" t="s">
        <v>33</v>
      </c>
      <c r="E11" s="15" t="s">
        <v>61</v>
      </c>
      <c r="F11" s="43"/>
      <c r="G11" s="8">
        <f>40300/1.12</f>
        <v>35982.142857142855</v>
      </c>
      <c r="H11" s="29">
        <f t="shared" si="0"/>
        <v>71964.28571428571</v>
      </c>
      <c r="I11" s="43"/>
      <c r="J11" s="43"/>
      <c r="K11" s="43"/>
      <c r="L11" s="43"/>
    </row>
    <row r="12" spans="1:14" s="9" customFormat="1" ht="84.75" customHeight="1" x14ac:dyDescent="0.25">
      <c r="A12" s="49">
        <v>9</v>
      </c>
      <c r="B12" s="46" t="s">
        <v>82</v>
      </c>
      <c r="C12" s="27">
        <v>25</v>
      </c>
      <c r="D12" s="26" t="s">
        <v>33</v>
      </c>
      <c r="E12" s="15" t="s">
        <v>79</v>
      </c>
      <c r="F12" s="43"/>
      <c r="G12" s="28">
        <f>61000/1.12</f>
        <v>54464.28571428571</v>
      </c>
      <c r="H12" s="29">
        <f t="shared" si="0"/>
        <v>1361607.1428571427</v>
      </c>
      <c r="I12" s="43"/>
      <c r="J12" s="43"/>
      <c r="K12" s="43"/>
      <c r="L12" s="43"/>
    </row>
    <row r="13" spans="1:14" s="9" customFormat="1" ht="233.25" customHeight="1" x14ac:dyDescent="0.25">
      <c r="A13" s="50"/>
      <c r="B13" s="47"/>
      <c r="C13" s="27">
        <v>50</v>
      </c>
      <c r="D13" s="26" t="s">
        <v>33</v>
      </c>
      <c r="E13" s="15" t="s">
        <v>80</v>
      </c>
      <c r="F13" s="43"/>
      <c r="G13" s="28">
        <f>61000/1.12</f>
        <v>54464.28571428571</v>
      </c>
      <c r="H13" s="29">
        <f t="shared" si="0"/>
        <v>2723214.2857142854</v>
      </c>
      <c r="I13" s="43"/>
      <c r="J13" s="43"/>
      <c r="K13" s="43"/>
      <c r="L13" s="43"/>
    </row>
    <row r="14" spans="1:14" s="9" customFormat="1" ht="409.5" customHeight="1" x14ac:dyDescent="0.25">
      <c r="A14" s="51"/>
      <c r="B14" s="48"/>
      <c r="C14" s="7">
        <v>293</v>
      </c>
      <c r="D14" s="5" t="s">
        <v>33</v>
      </c>
      <c r="E14" s="15" t="s">
        <v>38</v>
      </c>
      <c r="F14" s="43"/>
      <c r="G14" s="8">
        <f>61000/1.12</f>
        <v>54464.28571428571</v>
      </c>
      <c r="H14" s="29">
        <f t="shared" si="0"/>
        <v>15958035.714285713</v>
      </c>
      <c r="I14" s="43"/>
      <c r="J14" s="43"/>
      <c r="K14" s="43"/>
      <c r="L14" s="43"/>
    </row>
    <row r="15" spans="1:14" s="41" customFormat="1" ht="207.75" customHeight="1" x14ac:dyDescent="0.25">
      <c r="A15" s="52">
        <v>10</v>
      </c>
      <c r="B15" s="55" t="s">
        <v>81</v>
      </c>
      <c r="C15" s="34">
        <v>80</v>
      </c>
      <c r="D15" s="56" t="s">
        <v>33</v>
      </c>
      <c r="E15" s="15" t="s">
        <v>78</v>
      </c>
      <c r="F15" s="43"/>
      <c r="G15" s="34">
        <f>47500/1.12</f>
        <v>42410.714285714283</v>
      </c>
      <c r="H15" s="39">
        <f t="shared" si="0"/>
        <v>3392857.1428571427</v>
      </c>
      <c r="I15" s="43"/>
      <c r="J15" s="43"/>
      <c r="K15" s="43"/>
      <c r="L15" s="43"/>
    </row>
    <row r="16" spans="1:14" s="41" customFormat="1" ht="290.25" customHeight="1" x14ac:dyDescent="0.25">
      <c r="A16" s="53"/>
      <c r="B16" s="55"/>
      <c r="C16" s="34">
        <v>80</v>
      </c>
      <c r="D16" s="56"/>
      <c r="E16" s="15" t="s">
        <v>77</v>
      </c>
      <c r="F16" s="43"/>
      <c r="G16" s="34">
        <f>34000/1.12</f>
        <v>30357.142857142855</v>
      </c>
      <c r="H16" s="39">
        <f>C16*G16</f>
        <v>2428571.4285714282</v>
      </c>
      <c r="I16" s="43"/>
      <c r="J16" s="43"/>
      <c r="K16" s="43"/>
      <c r="L16" s="43"/>
    </row>
    <row r="17" spans="1:12" s="41" customFormat="1" ht="147" customHeight="1" x14ac:dyDescent="0.25">
      <c r="A17" s="54"/>
      <c r="B17" s="55"/>
      <c r="C17" s="34">
        <v>200</v>
      </c>
      <c r="D17" s="56"/>
      <c r="E17" s="15" t="s">
        <v>76</v>
      </c>
      <c r="F17" s="43"/>
      <c r="G17" s="34">
        <f>26000/1.12</f>
        <v>23214.285714285714</v>
      </c>
      <c r="H17" s="39">
        <f t="shared" si="0"/>
        <v>4642857.1428571427</v>
      </c>
      <c r="I17" s="43"/>
      <c r="J17" s="43"/>
      <c r="K17" s="43"/>
      <c r="L17" s="43"/>
    </row>
    <row r="18" spans="1:12" ht="393.75" x14ac:dyDescent="0.25">
      <c r="A18" s="2">
        <v>11</v>
      </c>
      <c r="B18" s="11" t="s">
        <v>39</v>
      </c>
      <c r="C18" s="7">
        <v>254</v>
      </c>
      <c r="D18" s="5" t="s">
        <v>32</v>
      </c>
      <c r="E18" s="15" t="s">
        <v>40</v>
      </c>
      <c r="F18" s="43"/>
      <c r="G18" s="8">
        <f>2700/1.12</f>
        <v>2410.7142857142853</v>
      </c>
      <c r="H18" s="29">
        <f t="shared" ref="H18" si="1">C18*G18</f>
        <v>612321.42857142852</v>
      </c>
      <c r="I18" s="43"/>
      <c r="J18" s="43"/>
      <c r="K18" s="43"/>
      <c r="L18" s="43"/>
    </row>
    <row r="19" spans="1:12" ht="110.25" x14ac:dyDescent="0.25">
      <c r="A19" s="2">
        <v>12</v>
      </c>
      <c r="B19" s="11" t="s">
        <v>20</v>
      </c>
      <c r="C19" s="7">
        <v>254</v>
      </c>
      <c r="D19" s="5" t="s">
        <v>32</v>
      </c>
      <c r="E19" s="18" t="s">
        <v>51</v>
      </c>
      <c r="F19" s="43"/>
      <c r="G19" s="8">
        <f>2700/1.12</f>
        <v>2410.7142857142853</v>
      </c>
      <c r="H19" s="29">
        <f>C19*G19</f>
        <v>612321.42857142852</v>
      </c>
      <c r="I19" s="43"/>
      <c r="J19" s="43"/>
      <c r="K19" s="43"/>
      <c r="L19" s="43"/>
    </row>
    <row r="20" spans="1:12" ht="153" customHeight="1" x14ac:dyDescent="0.25">
      <c r="A20" s="2">
        <v>13</v>
      </c>
      <c r="B20" s="11" t="s">
        <v>21</v>
      </c>
      <c r="C20" s="7">
        <v>2</v>
      </c>
      <c r="D20" s="5" t="s">
        <v>32</v>
      </c>
      <c r="E20" s="19" t="s">
        <v>41</v>
      </c>
      <c r="F20" s="43"/>
      <c r="G20" s="8">
        <f>3125/1.12</f>
        <v>2790.1785714285711</v>
      </c>
      <c r="H20" s="29">
        <f t="shared" ref="H20:H36" si="2">C20*G20</f>
        <v>5580.3571428571422</v>
      </c>
      <c r="I20" s="43"/>
      <c r="J20" s="43"/>
      <c r="K20" s="43"/>
      <c r="L20" s="43"/>
    </row>
    <row r="21" spans="1:12" ht="78.75" x14ac:dyDescent="0.25">
      <c r="A21" s="2">
        <v>14</v>
      </c>
      <c r="B21" s="11" t="s">
        <v>22</v>
      </c>
      <c r="C21" s="7">
        <v>500</v>
      </c>
      <c r="D21" s="5" t="s">
        <v>32</v>
      </c>
      <c r="E21" s="18" t="s">
        <v>60</v>
      </c>
      <c r="F21" s="43"/>
      <c r="G21" s="8">
        <f>3000/1.12</f>
        <v>2678.5714285714284</v>
      </c>
      <c r="H21" s="29">
        <f t="shared" si="2"/>
        <v>1339285.7142857143</v>
      </c>
      <c r="I21" s="43"/>
      <c r="J21" s="43"/>
      <c r="K21" s="43"/>
      <c r="L21" s="43"/>
    </row>
    <row r="22" spans="1:12" ht="35.25" customHeight="1" x14ac:dyDescent="0.25">
      <c r="A22" s="2">
        <v>15</v>
      </c>
      <c r="B22" s="13" t="s">
        <v>53</v>
      </c>
      <c r="C22" s="7">
        <v>1644</v>
      </c>
      <c r="D22" s="5" t="s">
        <v>31</v>
      </c>
      <c r="E22" s="18" t="s">
        <v>52</v>
      </c>
      <c r="F22" s="43"/>
      <c r="G22" s="8">
        <f>2000/1.12</f>
        <v>1785.7142857142856</v>
      </c>
      <c r="H22" s="29">
        <f>C22*G22</f>
        <v>2935714.2857142854</v>
      </c>
      <c r="I22" s="43"/>
      <c r="J22" s="43"/>
      <c r="K22" s="43"/>
      <c r="L22" s="43"/>
    </row>
    <row r="23" spans="1:12" ht="89.25" customHeight="1" x14ac:dyDescent="0.25">
      <c r="A23" s="2">
        <v>16</v>
      </c>
      <c r="B23" s="11" t="s">
        <v>23</v>
      </c>
      <c r="C23" s="7">
        <v>456</v>
      </c>
      <c r="D23" s="5" t="s">
        <v>31</v>
      </c>
      <c r="E23" s="16" t="s">
        <v>42</v>
      </c>
      <c r="F23" s="43"/>
      <c r="G23" s="8">
        <f>2000/1.12</f>
        <v>1785.7142857142856</v>
      </c>
      <c r="H23" s="29">
        <f t="shared" si="2"/>
        <v>814285.7142857142</v>
      </c>
      <c r="I23" s="43"/>
      <c r="J23" s="43"/>
      <c r="K23" s="43"/>
      <c r="L23" s="43"/>
    </row>
    <row r="24" spans="1:12" ht="73.5" customHeight="1" x14ac:dyDescent="0.25">
      <c r="A24" s="2">
        <v>17</v>
      </c>
      <c r="B24" s="11" t="s">
        <v>68</v>
      </c>
      <c r="C24" s="7">
        <v>1908</v>
      </c>
      <c r="D24" s="5" t="s">
        <v>31</v>
      </c>
      <c r="E24" s="16" t="s">
        <v>43</v>
      </c>
      <c r="F24" s="43"/>
      <c r="G24" s="8">
        <f>220/1.12</f>
        <v>196.42857142857142</v>
      </c>
      <c r="H24" s="29">
        <f t="shared" si="2"/>
        <v>374785.71428571426</v>
      </c>
      <c r="I24" s="43"/>
      <c r="J24" s="43"/>
      <c r="K24" s="43"/>
      <c r="L24" s="43"/>
    </row>
    <row r="25" spans="1:12" ht="57" customHeight="1" x14ac:dyDescent="0.25">
      <c r="A25" s="2">
        <v>18</v>
      </c>
      <c r="B25" s="11" t="s">
        <v>24</v>
      </c>
      <c r="C25" s="7">
        <v>368</v>
      </c>
      <c r="D25" s="5" t="s">
        <v>31</v>
      </c>
      <c r="E25" s="20" t="s">
        <v>44</v>
      </c>
      <c r="F25" s="43"/>
      <c r="G25" s="8">
        <f>3125/1.12</f>
        <v>2790.1785714285711</v>
      </c>
      <c r="H25" s="29">
        <f t="shared" si="2"/>
        <v>1026785.7142857142</v>
      </c>
      <c r="I25" s="43"/>
      <c r="J25" s="43"/>
      <c r="K25" s="43"/>
      <c r="L25" s="43"/>
    </row>
    <row r="26" spans="1:12" ht="140.25" customHeight="1" x14ac:dyDescent="0.25">
      <c r="A26" s="25">
        <v>19</v>
      </c>
      <c r="B26" s="11" t="s">
        <v>69</v>
      </c>
      <c r="C26" s="27">
        <v>86</v>
      </c>
      <c r="D26" s="26" t="s">
        <v>32</v>
      </c>
      <c r="E26" s="33" t="s">
        <v>75</v>
      </c>
      <c r="F26" s="43"/>
      <c r="G26" s="28">
        <f>7300/1.12</f>
        <v>6517.8571428571422</v>
      </c>
      <c r="H26" s="29">
        <f t="shared" si="2"/>
        <v>560535.7142857142</v>
      </c>
      <c r="I26" s="43"/>
      <c r="J26" s="43"/>
      <c r="K26" s="43"/>
      <c r="L26" s="43"/>
    </row>
    <row r="27" spans="1:12" ht="88.5" customHeight="1" x14ac:dyDescent="0.25">
      <c r="A27" s="44">
        <v>20</v>
      </c>
      <c r="B27" s="11" t="s">
        <v>54</v>
      </c>
      <c r="C27" s="7">
        <v>2</v>
      </c>
      <c r="D27" s="45" t="s">
        <v>32</v>
      </c>
      <c r="E27" s="15" t="s">
        <v>56</v>
      </c>
      <c r="F27" s="43"/>
      <c r="G27" s="30">
        <f>7800/1.12</f>
        <v>6964.2857142857138</v>
      </c>
      <c r="H27" s="29">
        <f t="shared" si="2"/>
        <v>13928.571428571428</v>
      </c>
      <c r="I27" s="43"/>
      <c r="J27" s="43"/>
      <c r="K27" s="43"/>
      <c r="L27" s="43"/>
    </row>
    <row r="28" spans="1:12" ht="98.25" customHeight="1" x14ac:dyDescent="0.25">
      <c r="A28" s="44"/>
      <c r="B28" s="11" t="s">
        <v>25</v>
      </c>
      <c r="C28" s="7">
        <v>6</v>
      </c>
      <c r="D28" s="45"/>
      <c r="E28" s="23" t="s">
        <v>58</v>
      </c>
      <c r="F28" s="43"/>
      <c r="G28" s="30">
        <f>7800/1.12</f>
        <v>6964.2857142857138</v>
      </c>
      <c r="H28" s="29">
        <f t="shared" si="2"/>
        <v>41785.714285714283</v>
      </c>
      <c r="I28" s="43"/>
      <c r="J28" s="43"/>
      <c r="K28" s="43"/>
      <c r="L28" s="43"/>
    </row>
    <row r="29" spans="1:12" ht="126.75" customHeight="1" x14ac:dyDescent="0.25">
      <c r="A29" s="44">
        <v>21</v>
      </c>
      <c r="B29" s="11" t="s">
        <v>55</v>
      </c>
      <c r="C29" s="7">
        <v>2</v>
      </c>
      <c r="D29" s="45" t="s">
        <v>32</v>
      </c>
      <c r="E29" s="15" t="s">
        <v>57</v>
      </c>
      <c r="F29" s="43"/>
      <c r="G29" s="30">
        <f>7800/1.12</f>
        <v>6964.2857142857138</v>
      </c>
      <c r="H29" s="29">
        <f t="shared" si="2"/>
        <v>13928.571428571428</v>
      </c>
      <c r="I29" s="43"/>
      <c r="J29" s="43"/>
      <c r="K29" s="43"/>
      <c r="L29" s="43"/>
    </row>
    <row r="30" spans="1:12" ht="106.5" customHeight="1" x14ac:dyDescent="0.25">
      <c r="A30" s="44"/>
      <c r="B30" s="11" t="s">
        <v>26</v>
      </c>
      <c r="C30" s="7">
        <v>6</v>
      </c>
      <c r="D30" s="45"/>
      <c r="E30" s="23" t="s">
        <v>59</v>
      </c>
      <c r="F30" s="43"/>
      <c r="G30" s="30">
        <f>7800/1.12</f>
        <v>6964.2857142857138</v>
      </c>
      <c r="H30" s="29">
        <f t="shared" si="2"/>
        <v>41785.714285714283</v>
      </c>
      <c r="I30" s="43"/>
      <c r="J30" s="43"/>
      <c r="K30" s="43"/>
      <c r="L30" s="43"/>
    </row>
    <row r="31" spans="1:12" s="40" customFormat="1" ht="156.75" customHeight="1" x14ac:dyDescent="0.25">
      <c r="A31" s="34">
        <v>22</v>
      </c>
      <c r="B31" s="35" t="s">
        <v>73</v>
      </c>
      <c r="C31" s="36">
        <v>65</v>
      </c>
      <c r="D31" s="37" t="s">
        <v>32</v>
      </c>
      <c r="E31" s="38" t="s">
        <v>74</v>
      </c>
      <c r="F31" s="43"/>
      <c r="G31" s="30">
        <f>6000/1.12</f>
        <v>5357.1428571428569</v>
      </c>
      <c r="H31" s="39">
        <f t="shared" si="2"/>
        <v>348214.28571428568</v>
      </c>
      <c r="I31" s="43"/>
      <c r="J31" s="43"/>
      <c r="K31" s="43"/>
      <c r="L31" s="43"/>
    </row>
    <row r="32" spans="1:12" ht="42" customHeight="1" x14ac:dyDescent="0.25">
      <c r="A32" s="2">
        <v>23</v>
      </c>
      <c r="B32" s="11" t="s">
        <v>70</v>
      </c>
      <c r="C32" s="7">
        <v>40</v>
      </c>
      <c r="D32" s="5" t="s">
        <v>31</v>
      </c>
      <c r="E32" s="18" t="s">
        <v>49</v>
      </c>
      <c r="F32" s="43"/>
      <c r="G32" s="8">
        <f>21000/1.12</f>
        <v>18750</v>
      </c>
      <c r="H32" s="29">
        <f t="shared" si="2"/>
        <v>750000</v>
      </c>
      <c r="I32" s="43"/>
      <c r="J32" s="43"/>
      <c r="K32" s="43"/>
      <c r="L32" s="43"/>
    </row>
    <row r="33" spans="1:12" ht="31.5" x14ac:dyDescent="0.25">
      <c r="A33" s="2">
        <v>24</v>
      </c>
      <c r="B33" s="11" t="s">
        <v>27</v>
      </c>
      <c r="C33" s="7">
        <v>5</v>
      </c>
      <c r="D33" s="5" t="s">
        <v>31</v>
      </c>
      <c r="E33" s="18" t="s">
        <v>48</v>
      </c>
      <c r="F33" s="43"/>
      <c r="G33" s="8">
        <f>10000/1.12</f>
        <v>8928.5714285714275</v>
      </c>
      <c r="H33" s="29">
        <f t="shared" si="2"/>
        <v>44642.857142857138</v>
      </c>
      <c r="I33" s="43"/>
      <c r="J33" s="43"/>
      <c r="K33" s="43"/>
      <c r="L33" s="43"/>
    </row>
    <row r="34" spans="1:12" ht="110.25" x14ac:dyDescent="0.25">
      <c r="A34" s="2">
        <v>25</v>
      </c>
      <c r="B34" s="11" t="s">
        <v>28</v>
      </c>
      <c r="C34" s="7">
        <v>79</v>
      </c>
      <c r="D34" s="5" t="s">
        <v>32</v>
      </c>
      <c r="E34" s="16" t="s">
        <v>45</v>
      </c>
      <c r="F34" s="43"/>
      <c r="G34" s="8">
        <f>11000/1.12</f>
        <v>9821.4285714285706</v>
      </c>
      <c r="H34" s="29">
        <f t="shared" si="2"/>
        <v>775892.85714285704</v>
      </c>
      <c r="I34" s="43"/>
      <c r="J34" s="43"/>
      <c r="K34" s="43"/>
      <c r="L34" s="43"/>
    </row>
    <row r="35" spans="1:12" ht="157.5" x14ac:dyDescent="0.25">
      <c r="A35" s="2">
        <v>26</v>
      </c>
      <c r="B35" s="11" t="s">
        <v>29</v>
      </c>
      <c r="C35" s="7">
        <v>5</v>
      </c>
      <c r="D35" s="5" t="s">
        <v>32</v>
      </c>
      <c r="E35" s="21" t="s">
        <v>46</v>
      </c>
      <c r="F35" s="43"/>
      <c r="G35" s="8">
        <f>24100/1.12</f>
        <v>21517.857142857141</v>
      </c>
      <c r="H35" s="29">
        <f t="shared" si="2"/>
        <v>107589.28571428571</v>
      </c>
      <c r="I35" s="43"/>
      <c r="J35" s="43"/>
      <c r="K35" s="43"/>
      <c r="L35" s="43"/>
    </row>
    <row r="36" spans="1:12" ht="43.5" customHeight="1" x14ac:dyDescent="0.25">
      <c r="A36" s="25">
        <v>27</v>
      </c>
      <c r="B36" s="11" t="s">
        <v>71</v>
      </c>
      <c r="C36" s="27">
        <v>368</v>
      </c>
      <c r="D36" s="26"/>
      <c r="E36" s="21" t="s">
        <v>72</v>
      </c>
      <c r="F36" s="43"/>
      <c r="G36" s="28">
        <f>1800/1.12</f>
        <v>1607.1428571428569</v>
      </c>
      <c r="H36" s="29">
        <f t="shared" si="2"/>
        <v>591428.57142857136</v>
      </c>
      <c r="I36" s="43"/>
      <c r="J36" s="43"/>
      <c r="K36" s="43"/>
      <c r="L36" s="43"/>
    </row>
    <row r="37" spans="1:12" ht="200.25" customHeight="1" x14ac:dyDescent="0.25">
      <c r="A37" s="2">
        <v>28</v>
      </c>
      <c r="B37" s="11" t="s">
        <v>30</v>
      </c>
      <c r="C37" s="7">
        <v>2</v>
      </c>
      <c r="D37" s="5" t="s">
        <v>32</v>
      </c>
      <c r="E37" s="22" t="s">
        <v>47</v>
      </c>
      <c r="F37" s="43"/>
      <c r="G37" s="8">
        <f>8330/1.12</f>
        <v>7437.4999999999991</v>
      </c>
      <c r="H37" s="29">
        <f>C37*G37</f>
        <v>14874.999999999998</v>
      </c>
      <c r="I37" s="43"/>
      <c r="J37" s="43"/>
      <c r="K37" s="43"/>
      <c r="L37" s="43"/>
    </row>
    <row r="38" spans="1:12" ht="24.75" customHeight="1" x14ac:dyDescent="0.25">
      <c r="A38" s="9"/>
      <c r="B38" s="9"/>
      <c r="C38" s="9"/>
      <c r="D38" s="9"/>
      <c r="E38" s="9"/>
      <c r="F38" s="9"/>
      <c r="G38" s="9"/>
      <c r="H38" s="10">
        <f>SUM(H4:H37)</f>
        <v>56449571.42857144</v>
      </c>
      <c r="I38" s="9"/>
      <c r="J38" s="9"/>
      <c r="K38" s="9"/>
      <c r="L38" s="9"/>
    </row>
    <row r="40" spans="1:12" ht="15.75" x14ac:dyDescent="0.25">
      <c r="B40" s="24" t="s">
        <v>65</v>
      </c>
      <c r="C40" s="24"/>
      <c r="D40" s="24"/>
      <c r="E40" s="24" t="s">
        <v>66</v>
      </c>
      <c r="J40" s="32"/>
    </row>
  </sheetData>
  <mergeCells count="15">
    <mergeCell ref="L4:L37"/>
    <mergeCell ref="B15:B17"/>
    <mergeCell ref="D15:D17"/>
    <mergeCell ref="A1:K1"/>
    <mergeCell ref="I4:I37"/>
    <mergeCell ref="F4:F37"/>
    <mergeCell ref="J4:J37"/>
    <mergeCell ref="K4:K37"/>
    <mergeCell ref="A27:A28"/>
    <mergeCell ref="D27:D28"/>
    <mergeCell ref="A29:A30"/>
    <mergeCell ref="D29:D30"/>
    <mergeCell ref="B12:B14"/>
    <mergeCell ref="A12:A14"/>
    <mergeCell ref="A15:A17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Акгуль Мурзалина</cp:lastModifiedBy>
  <cp:lastPrinted>2019-11-25T03:45:00Z</cp:lastPrinted>
  <dcterms:created xsi:type="dcterms:W3CDTF">2019-09-04T11:29:33Z</dcterms:created>
  <dcterms:modified xsi:type="dcterms:W3CDTF">2021-02-11T09:55:24Z</dcterms:modified>
</cp:coreProperties>
</file>