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zhienbekov\Desktop\--ДКРЕМ--\Перечень ТРУ на 2025 год в ДКРЕМ\"/>
    </mc:Choice>
  </mc:AlternateContent>
  <xr:revisionPtr revIDLastSave="0" documentId="13_ncr:1_{B1608669-0A15-4F78-B103-07A23219B7AA}" xr6:coauthVersionLast="47" xr6:coauthVersionMax="47" xr10:uidLastSave="{00000000-0000-0000-0000-000000000000}"/>
  <bookViews>
    <workbookView xWindow="-120" yWindow="-120" windowWidth="29040" windowHeight="15840" tabRatio="766" firstSheet="2" activeTab="2" xr2:uid="{00000000-000D-0000-FFFF-FFFF00000000}"/>
  </bookViews>
  <sheets>
    <sheet name="перечень" sheetId="5" state="hidden" r:id="rId1"/>
    <sheet name="Лист1 (2)" sheetId="9" state="hidden" r:id="rId2"/>
    <sheet name="пз (05.12.2024)" sheetId="7" r:id="rId3"/>
  </sheets>
  <definedNames>
    <definedName name="_xlnm._FilterDatabase" localSheetId="0" hidden="1">перечень!$A$10:$WWR$14</definedName>
    <definedName name="_xlnm._FilterDatabase" localSheetId="2" hidden="1">'пз (05.12.2024)'!$B$2:$B$701</definedName>
    <definedName name="_xlnm.Print_Area" localSheetId="0">перечень!$A$1:$P$16</definedName>
    <definedName name="_xlnm.Print_Area" localSheetId="2">'пз (05.12.2024)'!$A$1:$L$863</definedName>
  </definedNames>
  <calcPr calcId="191029"/>
</workbook>
</file>

<file path=xl/calcChain.xml><?xml version="1.0" encoding="utf-8"?>
<calcChain xmlns="http://schemas.openxmlformats.org/spreadsheetml/2006/main">
  <c r="J650" i="7" l="1"/>
  <c r="J854" i="7"/>
  <c r="I853" i="7"/>
  <c r="J852" i="7"/>
  <c r="J700" i="7" l="1"/>
  <c r="J698" i="7"/>
  <c r="J662" i="7"/>
  <c r="I646" i="7"/>
  <c r="I647" i="7"/>
  <c r="I644" i="7"/>
  <c r="I645" i="7"/>
  <c r="I642" i="7"/>
  <c r="I643" i="7"/>
  <c r="I641" i="7"/>
  <c r="I640" i="7"/>
  <c r="I639" i="7"/>
  <c r="I638" i="7"/>
  <c r="I637" i="7"/>
  <c r="J664" i="7" l="1"/>
  <c r="I668" i="7"/>
  <c r="I667" i="7"/>
  <c r="O655" i="7"/>
  <c r="I635" i="7"/>
  <c r="I634" i="7"/>
  <c r="I629" i="7"/>
  <c r="I628" i="7"/>
  <c r="I627" i="7"/>
  <c r="I626" i="7"/>
  <c r="I625" i="7"/>
  <c r="I624" i="7"/>
  <c r="I623" i="7"/>
  <c r="I622" i="7"/>
  <c r="I621" i="7"/>
  <c r="I620" i="7"/>
  <c r="I619" i="7"/>
  <c r="I618" i="7"/>
  <c r="I617" i="7"/>
  <c r="I616" i="7"/>
  <c r="I615" i="7"/>
  <c r="I614" i="7"/>
  <c r="I613" i="7"/>
  <c r="I612" i="7"/>
  <c r="I611" i="7"/>
  <c r="I610" i="7"/>
  <c r="I609" i="7"/>
  <c r="I608" i="7"/>
  <c r="I607" i="7"/>
  <c r="I606" i="7"/>
  <c r="I605" i="7"/>
  <c r="I604" i="7"/>
  <c r="I603" i="7"/>
  <c r="I602" i="7"/>
  <c r="I601" i="7"/>
  <c r="I600" i="7"/>
  <c r="I599" i="7"/>
  <c r="I598" i="7"/>
  <c r="I597" i="7"/>
  <c r="I595" i="7"/>
  <c r="I594" i="7"/>
  <c r="I593" i="7"/>
  <c r="I592" i="7"/>
  <c r="I591" i="7"/>
  <c r="I590" i="7"/>
  <c r="I589" i="7"/>
  <c r="I588" i="7"/>
  <c r="I587" i="7"/>
  <c r="I586" i="7"/>
  <c r="I585" i="7"/>
  <c r="I584" i="7"/>
  <c r="I583" i="7"/>
  <c r="I582" i="7"/>
  <c r="I581" i="7"/>
  <c r="I580" i="7"/>
  <c r="I579" i="7"/>
  <c r="I578" i="7"/>
  <c r="I577" i="7"/>
  <c r="I576" i="7"/>
  <c r="I575" i="7"/>
  <c r="I574" i="7"/>
  <c r="I573" i="7"/>
  <c r="I572" i="7"/>
  <c r="I571" i="7"/>
  <c r="I570" i="7"/>
  <c r="I569" i="7"/>
  <c r="I568" i="7"/>
  <c r="I567" i="7"/>
  <c r="I566" i="7"/>
  <c r="I565" i="7"/>
  <c r="I564" i="7"/>
  <c r="I563" i="7"/>
  <c r="I562" i="7"/>
  <c r="I561" i="7"/>
  <c r="I560" i="7"/>
  <c r="I559" i="7"/>
  <c r="I558" i="7"/>
  <c r="I557" i="7"/>
  <c r="I556" i="7"/>
  <c r="I555" i="7"/>
  <c r="I554" i="7"/>
  <c r="I552" i="7"/>
  <c r="I551" i="7"/>
  <c r="I550" i="7"/>
  <c r="I549" i="7"/>
  <c r="I548" i="7"/>
  <c r="I547" i="7"/>
  <c r="I546" i="7"/>
  <c r="I545" i="7"/>
  <c r="I544" i="7"/>
  <c r="I543" i="7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1" i="7"/>
  <c r="I520" i="7"/>
  <c r="I519" i="7"/>
  <c r="I518" i="7"/>
  <c r="I517" i="7"/>
  <c r="I516" i="7"/>
  <c r="I515" i="7"/>
  <c r="I514" i="7"/>
  <c r="I513" i="7"/>
  <c r="I512" i="7"/>
  <c r="I511" i="7"/>
  <c r="I510" i="7"/>
  <c r="I509" i="7"/>
  <c r="I508" i="7"/>
  <c r="I507" i="7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79" i="7"/>
  <c r="I478" i="7"/>
  <c r="I476" i="7"/>
  <c r="I475" i="7"/>
  <c r="I474" i="7"/>
  <c r="I472" i="7"/>
  <c r="I471" i="7"/>
  <c r="I470" i="7"/>
  <c r="I469" i="7"/>
  <c r="I468" i="7"/>
  <c r="I467" i="7"/>
  <c r="I466" i="7"/>
  <c r="I465" i="7"/>
  <c r="I464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3" i="7"/>
  <c r="I402" i="7"/>
  <c r="I401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1" i="7"/>
  <c r="I370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I324" i="7"/>
  <c r="I323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59" i="7"/>
  <c r="I258" i="7"/>
  <c r="I257" i="7"/>
  <c r="I256" i="7"/>
  <c r="I255" i="7"/>
  <c r="I254" i="7"/>
  <c r="I253" i="7"/>
  <c r="I252" i="7"/>
  <c r="I251" i="7"/>
  <c r="I249" i="7"/>
  <c r="I248" i="7"/>
  <c r="I247" i="7"/>
  <c r="I246" i="7"/>
  <c r="I245" i="7"/>
  <c r="I244" i="7"/>
  <c r="I243" i="7"/>
  <c r="I242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19" i="7"/>
  <c r="I218" i="7"/>
  <c r="I217" i="7"/>
  <c r="I216" i="7"/>
  <c r="I215" i="7"/>
  <c r="I214" i="7"/>
  <c r="I213" i="7"/>
  <c r="I212" i="7"/>
  <c r="I211" i="7"/>
  <c r="I210" i="7"/>
  <c r="I208" i="7"/>
  <c r="I207" i="7"/>
  <c r="I206" i="7"/>
  <c r="I205" i="7"/>
  <c r="I204" i="7"/>
  <c r="I203" i="7"/>
  <c r="I202" i="7"/>
  <c r="I201" i="7"/>
  <c r="I200" i="7"/>
  <c r="I197" i="7"/>
  <c r="I195" i="7"/>
  <c r="I194" i="7"/>
  <c r="I193" i="7"/>
  <c r="I191" i="7"/>
  <c r="I190" i="7"/>
  <c r="I189" i="7"/>
  <c r="I188" i="7"/>
  <c r="I187" i="7"/>
  <c r="I186" i="7"/>
  <c r="I185" i="7"/>
  <c r="I182" i="7"/>
  <c r="I181" i="7"/>
  <c r="I180" i="7"/>
  <c r="I179" i="7"/>
  <c r="I178" i="7"/>
  <c r="I177" i="7"/>
  <c r="I176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1" i="7"/>
  <c r="I140" i="7"/>
  <c r="I139" i="7"/>
  <c r="I138" i="7"/>
  <c r="I137" i="7"/>
  <c r="I136" i="7"/>
  <c r="I135" i="7"/>
  <c r="I134" i="7"/>
  <c r="I133" i="7"/>
  <c r="I131" i="7"/>
  <c r="I130" i="7"/>
  <c r="I129" i="7"/>
  <c r="I128" i="7"/>
  <c r="I127" i="7"/>
  <c r="I126" i="7"/>
  <c r="I125" i="7"/>
  <c r="I124" i="7"/>
  <c r="I123" i="7"/>
  <c r="I121" i="7"/>
  <c r="I120" i="7"/>
  <c r="I119" i="7"/>
  <c r="I118" i="7"/>
  <c r="I117" i="7"/>
  <c r="I116" i="7"/>
  <c r="I115" i="7"/>
  <c r="I114" i="7"/>
  <c r="I113" i="7"/>
  <c r="I112" i="7"/>
  <c r="I111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5" i="7"/>
  <c r="I84" i="7"/>
  <c r="I83" i="7"/>
  <c r="I82" i="7"/>
  <c r="I81" i="7"/>
  <c r="I79" i="7"/>
  <c r="I78" i="7"/>
  <c r="I77" i="7"/>
  <c r="I76" i="7"/>
  <c r="I75" i="7"/>
  <c r="I74" i="7"/>
  <c r="I72" i="7"/>
  <c r="I71" i="7"/>
  <c r="I70" i="7"/>
  <c r="I69" i="7"/>
  <c r="I68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6" i="7"/>
  <c r="I45" i="7"/>
  <c r="I44" i="7"/>
  <c r="I43" i="7"/>
  <c r="I42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9" i="7"/>
  <c r="J480" i="7"/>
  <c r="J132" i="7" l="1"/>
  <c r="J87" i="7"/>
  <c r="J80" i="7"/>
  <c r="J73" i="7"/>
  <c r="J10" i="7"/>
  <c r="J8" i="7"/>
  <c r="J843" i="7"/>
  <c r="I845" i="7"/>
  <c r="I844" i="7"/>
  <c r="J824" i="7"/>
  <c r="J819" i="7"/>
  <c r="I816" i="7"/>
  <c r="J815" i="7"/>
  <c r="J813" i="7"/>
  <c r="I808" i="7"/>
  <c r="J799" i="7"/>
  <c r="I798" i="7"/>
  <c r="J797" i="7"/>
  <c r="J795" i="7"/>
  <c r="I796" i="7"/>
  <c r="J780" i="7" l="1"/>
  <c r="J775" i="7" s="1"/>
  <c r="J765" i="7"/>
  <c r="J764" i="7" s="1"/>
  <c r="J762" i="7"/>
  <c r="J760" i="7"/>
  <c r="J709" i="7"/>
  <c r="J704" i="7" s="1"/>
  <c r="I707" i="7"/>
  <c r="J702" i="7" l="1"/>
  <c r="J694" i="7"/>
  <c r="I696" i="7"/>
  <c r="I697" i="7"/>
  <c r="J681" i="7"/>
  <c r="I692" i="7"/>
  <c r="J679" i="7"/>
  <c r="J674" i="7"/>
  <c r="J670" i="7"/>
  <c r="I663" i="7" l="1"/>
  <c r="J636" i="7"/>
  <c r="J633" i="7"/>
  <c r="J596" i="7" l="1"/>
  <c r="J553" i="7"/>
  <c r="J522" i="7"/>
  <c r="J473" i="7"/>
  <c r="J441" i="7"/>
  <c r="J404" i="7"/>
  <c r="J400" i="7"/>
  <c r="J372" i="7"/>
  <c r="J350" i="7"/>
  <c r="J300" i="7"/>
  <c r="J260" i="7"/>
  <c r="J250" i="7"/>
  <c r="J241" i="7"/>
  <c r="J198" i="7"/>
  <c r="J184" i="7"/>
  <c r="J196" i="7"/>
  <c r="J192" i="7"/>
  <c r="J175" i="7"/>
  <c r="J159" i="7"/>
  <c r="J142" i="7"/>
  <c r="J122" i="7"/>
  <c r="J110" i="7"/>
  <c r="J67" i="7"/>
  <c r="J48" i="7"/>
  <c r="J47" i="7" s="1"/>
  <c r="J41" i="7"/>
  <c r="J183" i="7" l="1"/>
  <c r="J174" i="7" s="1"/>
  <c r="J477" i="7"/>
  <c r="J299" i="7"/>
  <c r="J86" i="7"/>
  <c r="J66" i="7"/>
  <c r="J7" i="7"/>
  <c r="J811" i="7" l="1"/>
  <c r="J847" i="7" l="1"/>
  <c r="I849" i="7"/>
  <c r="I850" i="7"/>
  <c r="I851" i="7"/>
  <c r="I848" i="7"/>
  <c r="J833" i="7"/>
  <c r="I835" i="7"/>
  <c r="I836" i="7"/>
  <c r="I837" i="7"/>
  <c r="I838" i="7"/>
  <c r="I839" i="7"/>
  <c r="I840" i="7"/>
  <c r="I841" i="7"/>
  <c r="I842" i="7"/>
  <c r="I834" i="7"/>
  <c r="J827" i="7"/>
  <c r="I829" i="7"/>
  <c r="I830" i="7"/>
  <c r="J822" i="7"/>
  <c r="I821" i="7"/>
  <c r="I820" i="7"/>
  <c r="J817" i="7"/>
  <c r="J809" i="7"/>
  <c r="J807" i="7"/>
  <c r="J805" i="7"/>
  <c r="J803" i="7"/>
  <c r="I804" i="7"/>
  <c r="I763" i="7"/>
  <c r="I703" i="7"/>
  <c r="I699" i="7"/>
  <c r="I683" i="7"/>
  <c r="I684" i="7"/>
  <c r="I685" i="7"/>
  <c r="I686" i="7"/>
  <c r="I687" i="7"/>
  <c r="I688" i="7"/>
  <c r="I689" i="7"/>
  <c r="I690" i="7"/>
  <c r="I691" i="7"/>
  <c r="I693" i="7"/>
  <c r="I682" i="7"/>
  <c r="J676" i="7"/>
  <c r="I666" i="7"/>
  <c r="I671" i="7"/>
  <c r="I669" i="7"/>
  <c r="I665" i="7"/>
  <c r="J630" i="7"/>
  <c r="J654" i="7" l="1"/>
  <c r="I823" i="7" l="1"/>
  <c r="I812" i="7"/>
  <c r="I810" i="7"/>
  <c r="I806" i="7"/>
  <c r="I632" i="7" l="1"/>
  <c r="I631" i="7"/>
  <c r="I826" i="7" l="1"/>
  <c r="I825" i="7"/>
  <c r="I818" i="7"/>
  <c r="I802" i="7"/>
  <c r="I801" i="7"/>
  <c r="I800" i="7"/>
  <c r="I708" i="7" l="1"/>
  <c r="I695" i="7"/>
  <c r="I701" i="7"/>
  <c r="I814" i="7" l="1"/>
  <c r="I831" i="7" l="1"/>
  <c r="I832" i="7"/>
  <c r="I828" i="7"/>
  <c r="I672" i="7" l="1"/>
  <c r="I673" i="7"/>
  <c r="I675" i="7"/>
  <c r="I846" i="7" l="1"/>
  <c r="I706" i="7"/>
  <c r="I705" i="7"/>
  <c r="I678" i="7"/>
  <c r="I677" i="7"/>
  <c r="H198" i="9"/>
  <c r="H197" i="9"/>
  <c r="H196" i="9"/>
  <c r="H195" i="9"/>
  <c r="H194" i="9"/>
  <c r="H193" i="9"/>
  <c r="H192" i="9"/>
  <c r="H190" i="9"/>
  <c r="H189" i="9"/>
  <c r="H188" i="9"/>
  <c r="H187" i="9"/>
  <c r="H186" i="9"/>
  <c r="H185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7" i="9"/>
  <c r="H166" i="9"/>
  <c r="H165" i="9"/>
  <c r="H163" i="9"/>
  <c r="H162" i="9"/>
  <c r="H161" i="9"/>
  <c r="H160" i="9"/>
  <c r="H158" i="9"/>
  <c r="G157" i="9"/>
  <c r="H157" i="9" s="1"/>
  <c r="H156" i="9"/>
  <c r="H154" i="9"/>
  <c r="H153" i="9"/>
  <c r="H152" i="9"/>
  <c r="H151" i="9"/>
  <c r="H149" i="9"/>
  <c r="H148" i="9"/>
  <c r="H147" i="9"/>
  <c r="H145" i="9"/>
  <c r="H143" i="9"/>
  <c r="H142" i="9"/>
  <c r="H141" i="9"/>
  <c r="H140" i="9"/>
  <c r="H139" i="9"/>
  <c r="H138" i="9"/>
  <c r="H137" i="9"/>
  <c r="H136" i="9"/>
  <c r="H135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6" i="9"/>
  <c r="H75" i="9"/>
  <c r="H74" i="9"/>
  <c r="H73" i="9"/>
  <c r="H72" i="9"/>
  <c r="H71" i="9"/>
  <c r="H70" i="9"/>
  <c r="H68" i="9"/>
  <c r="H67" i="9"/>
  <c r="H66" i="9"/>
  <c r="H65" i="9"/>
  <c r="H64" i="9"/>
  <c r="H63" i="9"/>
  <c r="H62" i="9"/>
  <c r="H61" i="9"/>
  <c r="H60" i="9"/>
  <c r="H59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1" i="9"/>
  <c r="H39" i="9"/>
  <c r="H38" i="9"/>
  <c r="H36" i="9"/>
  <c r="H35" i="9"/>
  <c r="H34" i="9"/>
  <c r="H33" i="9"/>
  <c r="H32" i="9"/>
  <c r="H31" i="9"/>
  <c r="H30" i="9"/>
  <c r="H29" i="9"/>
  <c r="H27" i="9"/>
  <c r="H26" i="9"/>
  <c r="H25" i="9"/>
  <c r="H24" i="9"/>
  <c r="H23" i="9"/>
  <c r="H22" i="9"/>
  <c r="H21" i="9"/>
  <c r="H19" i="9"/>
  <c r="G17" i="9"/>
  <c r="H17" i="9" s="1"/>
  <c r="H16" i="9"/>
  <c r="H15" i="9"/>
  <c r="H14" i="9"/>
  <c r="H13" i="9"/>
  <c r="H11" i="9"/>
  <c r="H10" i="9"/>
  <c r="H9" i="9"/>
  <c r="H8" i="9"/>
  <c r="H7" i="9"/>
  <c r="H6" i="9"/>
  <c r="L21" i="5" l="1"/>
  <c r="M2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B11" authorId="0" shapeId="0" xr:uid="{2773AE62-7D98-4FDA-8FD7-334B73E4770F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Промышленная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Толеу Исмагамбетов</author>
    <author>Адилет Жиенбеков</author>
    <author>root</author>
  </authors>
  <commentList>
    <comment ref="I88" authorId="0" shapeId="0" xr:uid="{065489CC-52BA-4A82-8876-3E7010C03F41}">
      <text>
        <r>
          <rPr>
            <b/>
            <sz val="9"/>
            <color indexed="81"/>
            <rFont val="Tahoma"/>
            <family val="2"/>
            <charset val="204"/>
          </rPr>
          <t>Толеу Исмагамбетов:</t>
        </r>
        <r>
          <rPr>
            <sz val="9"/>
            <color indexed="81"/>
            <rFont val="Tahoma"/>
            <family val="2"/>
            <charset val="204"/>
          </rPr>
          <t xml:space="preserve">
без НДС</t>
        </r>
      </text>
    </comment>
    <comment ref="N655" authorId="0" shapeId="0" xr:uid="{F4EC5DF0-1B21-43A6-AC7E-21AADE2165D2}">
      <text>
        <r>
          <rPr>
            <b/>
            <sz val="9"/>
            <color indexed="81"/>
            <rFont val="Tahoma"/>
            <family val="2"/>
            <charset val="204"/>
          </rPr>
          <t>Толеу Исмагамбетов:</t>
        </r>
        <r>
          <rPr>
            <sz val="9"/>
            <color indexed="81"/>
            <rFont val="Tahoma"/>
            <family val="2"/>
            <charset val="204"/>
          </rPr>
          <t xml:space="preserve">
увеличение тарифа</t>
        </r>
      </text>
    </comment>
    <comment ref="H682" authorId="1" shapeId="0" xr:uid="{A425BAE6-8BC0-4340-A19F-2A153DCB7E54}">
      <text>
        <r>
          <rPr>
            <b/>
            <sz val="9"/>
            <color indexed="81"/>
            <rFont val="Tahoma"/>
            <family val="2"/>
            <charset val="204"/>
          </rPr>
          <t>Адилет Жиенбеков:</t>
        </r>
        <r>
          <rPr>
            <sz val="9"/>
            <color indexed="81"/>
            <rFont val="Tahoma"/>
            <family val="2"/>
            <charset val="204"/>
          </rPr>
          <t xml:space="preserve">
столовая 120,2кв.м, склад 26,8 кв.м</t>
        </r>
      </text>
    </comment>
    <comment ref="B687" authorId="2" shapeId="0" xr:uid="{C04C20CB-5A1F-46B4-88EB-0C36428F922A}">
      <text>
        <r>
          <rPr>
            <b/>
            <sz val="9"/>
            <color indexed="81"/>
            <rFont val="Tahoma"/>
            <family val="2"/>
            <charset val="204"/>
          </rPr>
          <t>root:</t>
        </r>
        <r>
          <rPr>
            <sz val="9"/>
            <color indexed="81"/>
            <rFont val="Tahoma"/>
            <family val="2"/>
            <charset val="204"/>
          </rPr>
          <t xml:space="preserve">
на столовые помещения - где готовят пищу</t>
        </r>
      </text>
    </comment>
  </commentList>
</comments>
</file>

<file path=xl/sharedStrings.xml><?xml version="1.0" encoding="utf-8"?>
<sst xmlns="http://schemas.openxmlformats.org/spreadsheetml/2006/main" count="6824" uniqueCount="1067">
  <si>
    <t>Регион, место поставки товара, выполнения работ, оказания услуг</t>
  </si>
  <si>
    <t>Условия оплаты (размер авансового платежа), %</t>
  </si>
  <si>
    <t>Инициатор</t>
  </si>
  <si>
    <t>Вид закупки</t>
  </si>
  <si>
    <t>№ п/п</t>
  </si>
  <si>
    <t>Наименование закупаемых  товаров, работ и услуг</t>
  </si>
  <si>
    <t>Краткая характеристика (описание) товаров работ и услуг с указанием  (СТ РК, ГОСТ и т.д.)</t>
  </si>
  <si>
    <t xml:space="preserve">Способ закупок </t>
  </si>
  <si>
    <t>Срок и график поставки товара, выполнения работ, оказания услуг</t>
  </si>
  <si>
    <t xml:space="preserve">Единица измерения </t>
  </si>
  <si>
    <t>Количество, объем</t>
  </si>
  <si>
    <t>Сумма, планируемая для закупки ТРУ без НДС, тенге</t>
  </si>
  <si>
    <t>Сумма, планируемая для закупки ТРУ с НДС, тенге</t>
  </si>
  <si>
    <t>товар</t>
  </si>
  <si>
    <t>упаковка</t>
  </si>
  <si>
    <t>5</t>
  </si>
  <si>
    <t>Цена за единицу (без НДС), тенге</t>
  </si>
  <si>
    <t>Примеча-ние</t>
  </si>
  <si>
    <t>Пример для заполнения</t>
  </si>
  <si>
    <t>Бумага</t>
  </si>
  <si>
    <t>Бумага А4</t>
  </si>
  <si>
    <t xml:space="preserve">Открытый тендер </t>
  </si>
  <si>
    <t>в течение 30 дней с даты вступления в силу договора</t>
  </si>
  <si>
    <t>0 %, оставшаяся часть в течении 30 рабочих дней с даты подписания соответствующих актов</t>
  </si>
  <si>
    <t xml:space="preserve">Административный отдел </t>
  </si>
  <si>
    <t xml:space="preserve">Начальник отдела </t>
  </si>
  <si>
    <t>г. Атырау, Промышленная зона АНПЗ, строение 15 А</t>
  </si>
  <si>
    <t>Перечень товаров, работ и услуг ТОО "РТИ-АНПЗ" на срок с "____" ___________ 2017г. и до 31 декабря 2017г.</t>
  </si>
  <si>
    <t>Срок осуществления закупок (за 30 дней до осуществления закупок)</t>
  </si>
  <si>
    <t>Срок осуществления закупок           (за 30 дней до осуществления закупок)</t>
  </si>
  <si>
    <t>15 сентября (закупки будут проводиться начиная с 15 августа)</t>
  </si>
  <si>
    <t xml:space="preserve">Срок осуществления закупок </t>
  </si>
  <si>
    <t>Товар</t>
  </si>
  <si>
    <t>Тендер</t>
  </si>
  <si>
    <t xml:space="preserve">Годовая сумма, для закупок ТРУ без НДС </t>
  </si>
  <si>
    <t>Ед. измерения</t>
  </si>
  <si>
    <t>Кол-во</t>
  </si>
  <si>
    <t>шт.</t>
  </si>
  <si>
    <t>Костюм сварщика (летний)</t>
  </si>
  <si>
    <t>Перчатки трикотажные</t>
  </si>
  <si>
    <t>Сабо женские, мужские (тапочки)</t>
  </si>
  <si>
    <t>2020г.</t>
  </si>
  <si>
    <t>ОТиТБ</t>
  </si>
  <si>
    <t>Ветошь</t>
  </si>
  <si>
    <t>Ценовые предложения</t>
  </si>
  <si>
    <t>АХО</t>
  </si>
  <si>
    <t>СЦБСиЭ</t>
  </si>
  <si>
    <t>Путевое хоз-во</t>
  </si>
  <si>
    <t>Мед. Пункт</t>
  </si>
  <si>
    <t>Корректирующий карандаш</t>
  </si>
  <si>
    <t>Ручка шариковая</t>
  </si>
  <si>
    <t>Карандаш чернографитный</t>
  </si>
  <si>
    <t>Маркер текстовый в наборе</t>
  </si>
  <si>
    <t>Клей карандаш</t>
  </si>
  <si>
    <t>Ластик</t>
  </si>
  <si>
    <t>Степлер</t>
  </si>
  <si>
    <t>Дырокол</t>
  </si>
  <si>
    <t>Скрепки канцелярские</t>
  </si>
  <si>
    <t>Зажимы для бумаг</t>
  </si>
  <si>
    <t>Ножницы</t>
  </si>
  <si>
    <t>Линейка</t>
  </si>
  <si>
    <t>Настольный набор - органайзер</t>
  </si>
  <si>
    <t>Лента клейкая</t>
  </si>
  <si>
    <t>Индексы в наборе</t>
  </si>
  <si>
    <t>Калькулятор</t>
  </si>
  <si>
    <t>Мастика синяя</t>
  </si>
  <si>
    <t>Цветные карандаши</t>
  </si>
  <si>
    <t>Маркеры для доски</t>
  </si>
  <si>
    <t>Точилки для карандашей</t>
  </si>
  <si>
    <t>Планшет А4 с зажимом ПВХ</t>
  </si>
  <si>
    <t>It отдел</t>
  </si>
  <si>
    <t>фильрт топливный, тонкой очистки</t>
  </si>
  <si>
    <t>фильтр масляный двигателя</t>
  </si>
  <si>
    <t>фильтр воздушный, внешний</t>
  </si>
  <si>
    <t>фильтр воздушный, внутренний</t>
  </si>
  <si>
    <t>фильтр гидравлический обратный</t>
  </si>
  <si>
    <t xml:space="preserve">фильтр гидравлический </t>
  </si>
  <si>
    <t>стартер</t>
  </si>
  <si>
    <t>форсунки</t>
  </si>
  <si>
    <t>масляный фильтр дизель 3308</t>
  </si>
  <si>
    <t>воздушный фильтр</t>
  </si>
  <si>
    <t>фильтр грубой очистки</t>
  </si>
  <si>
    <t xml:space="preserve">антифриз 5л </t>
  </si>
  <si>
    <t>ремень генератора</t>
  </si>
  <si>
    <t>тормозный колодки передние</t>
  </si>
  <si>
    <t>тормозный колодки задние</t>
  </si>
  <si>
    <t>свеча зажигания (бензин)</t>
  </si>
  <si>
    <t>датчик температуры</t>
  </si>
  <si>
    <t xml:space="preserve">Oil ALMiG Blue S+(10 L)- Масло </t>
  </si>
  <si>
    <t xml:space="preserve">Separator- сепаратор </t>
  </si>
  <si>
    <t xml:space="preserve">Air filter - воздушный фильтр </t>
  </si>
  <si>
    <t>Separator- сепаратор (3 штук на 1 компрессор)</t>
  </si>
  <si>
    <t xml:space="preserve">Журнал осмотра путей, стрелочных переводов, устройств СЦБ, связи и контактной сети </t>
  </si>
  <si>
    <t>Настольный журнал движения поездов и локомотивов</t>
  </si>
  <si>
    <t>Маршрутный лист машиниста</t>
  </si>
  <si>
    <t>График исполненных работ</t>
  </si>
  <si>
    <t>Деффектная ведомость</t>
  </si>
  <si>
    <t>Журнал посещений технических занятий</t>
  </si>
  <si>
    <t>Журнал регистрации инструктажа по охране труда</t>
  </si>
  <si>
    <t>Приобретение воды с доставкой</t>
  </si>
  <si>
    <t>МАТЕРИАЛЫ</t>
  </si>
  <si>
    <t>УСЛУГИ</t>
  </si>
  <si>
    <t>Услуги водоснабжения</t>
  </si>
  <si>
    <t>Услуги канализации</t>
  </si>
  <si>
    <t>Услуги газоснабжения</t>
  </si>
  <si>
    <t>Потребление электроэнергии</t>
  </si>
  <si>
    <t>Транспортировка электроэнергии</t>
  </si>
  <si>
    <t>Электрическая энергия</t>
  </si>
  <si>
    <t>Услуга</t>
  </si>
  <si>
    <t>2. Коммунальные услуги ст.Промышленная   (водоснабжение, канализация, газоснабжение) - ПП</t>
  </si>
  <si>
    <t>1. Коммунальные услуги ст.Тендык   (водоснабжение, канализация, газоснабжение) - АУП</t>
  </si>
  <si>
    <t>Аренда металлического 1 м³ контейнера - 8 ед.</t>
  </si>
  <si>
    <t>Разовый вывоз  1 м³ контейнера   (8 контейнеров по 3 раза в месяц)</t>
  </si>
  <si>
    <t>Из одного источника</t>
  </si>
  <si>
    <t>3. Услуги военизированной охраны</t>
  </si>
  <si>
    <t>Услуги военизированной охраны</t>
  </si>
  <si>
    <t>Аудиторская проверка финансовой отчетности</t>
  </si>
  <si>
    <t>Налоговый аудит</t>
  </si>
  <si>
    <t>Юридическая консультация</t>
  </si>
  <si>
    <t>Разработка налоговой учетной политики</t>
  </si>
  <si>
    <t>Предоставление услуг Информационной системы "Параграф"</t>
  </si>
  <si>
    <t>ИС Ереже</t>
  </si>
  <si>
    <t>Техническая поддержка системы СЭД ТОО "РТИ-АНПЗ"</t>
  </si>
  <si>
    <t>4. Аудиторские,  консалтинговые и информационные услуги</t>
  </si>
  <si>
    <t>Газета "Егемен Казахстан"</t>
  </si>
  <si>
    <t>"Кадры, труд, управление в организациях"</t>
  </si>
  <si>
    <t>"Охрана труда Казахстан-Қазақстанда еңбек қорғау"</t>
  </si>
  <si>
    <t>"Экология и промышленность Казахстана"</t>
  </si>
  <si>
    <t>"Экологический вестник"</t>
  </si>
  <si>
    <t>Журнал  "Экспресс-Информ"</t>
  </si>
  <si>
    <t>Объявление в газету (опубликование информации  о проведении тендера по закупу материалов и услуг)</t>
  </si>
  <si>
    <t>5. Периодическая печать</t>
  </si>
  <si>
    <t>Эколог</t>
  </si>
  <si>
    <t>6. Нотариальные услуги</t>
  </si>
  <si>
    <t>Свидетельствование верности копий  документов - 225 стр. (технические паспорта обьектов ст.Промышленная и ж.д. пути, договора, Устав и т.д.)  (за страницу):</t>
  </si>
  <si>
    <t>Свидетельствование подлинности подписей при открытии счетов в банках (за каждый документ)</t>
  </si>
  <si>
    <t>Юридический отдел</t>
  </si>
  <si>
    <t xml:space="preserve">7. Медицинский осмотр </t>
  </si>
  <si>
    <t>Предсменное мед.освидетельствование в ТОО "АНПЗ"</t>
  </si>
  <si>
    <t>8. Обучение по промышленной безопасности и охране труда административного персонала</t>
  </si>
  <si>
    <t>Промышленная безопасность на опасных производственных объектах АУП</t>
  </si>
  <si>
    <t>Безопасность и охрана труда АУП</t>
  </si>
  <si>
    <t>Программа курсов по пожарному техминимуму АУП</t>
  </si>
  <si>
    <t>Программа курсов по электробезопасности АУП</t>
  </si>
  <si>
    <t>Безопасность и охрана труда ПТП</t>
  </si>
  <si>
    <t>Безопасность и охрана труда ПВП</t>
  </si>
  <si>
    <t>Промышленная безопасность на опасных производственных объектах ПТП</t>
  </si>
  <si>
    <t>Промышленная безопасность на опасных производственных объектах ПВП</t>
  </si>
  <si>
    <t>Промышленной безопасности по устройству и безопасной эксплуатации паровых и водогрейных котлов ПВП</t>
  </si>
  <si>
    <t>Промышленной безопасности по устройству и безопасной эксплуатации грузоподъемные кранов и механизмов ПТП и ПВП</t>
  </si>
  <si>
    <t>Промышленной безопасности по устройству и безопасной эксплуатации оборудования и сосудов, работающих под давлением ПВП</t>
  </si>
  <si>
    <t>Курсы электробезопасности - 2,3,4- группа допуска (рабочий персонал) ПТП, ПВП</t>
  </si>
  <si>
    <t>Курсы электробезопасности - 5 группа допуска (ИТР) ПТП</t>
  </si>
  <si>
    <t>Программа курсов по пожарному техминимуму ПТП и ПВП</t>
  </si>
  <si>
    <t>Обучение по курсу стропольщика ПВП</t>
  </si>
  <si>
    <t>9. Дератизация, дезинсекция и дезинфекция</t>
  </si>
  <si>
    <t xml:space="preserve">Дератизация против крыс и мышей </t>
  </si>
  <si>
    <t>Дератизация против крыс и мышей вокруг территории станций   (выборочная)</t>
  </si>
  <si>
    <t>Дезинсекция помещений от бытовых насекомых (тараканы,клопы,клещи, скорпионы)</t>
  </si>
  <si>
    <t>Дезинсекция помещений от мух (с мая по сентябрь)</t>
  </si>
  <si>
    <t>Дезинсекция помещений от комаров, москитов</t>
  </si>
  <si>
    <t>Дезинсекция помещений (столовые)</t>
  </si>
  <si>
    <t>Дезинфекция емкости для питьевой воды</t>
  </si>
  <si>
    <t>Дезинфекция диспенсеров</t>
  </si>
  <si>
    <t>Дезинфекция кубического метра сточных вод септика</t>
  </si>
  <si>
    <t>Промывка емкости для питьевой воды (резервауров)</t>
  </si>
  <si>
    <t>Мед. пункт</t>
  </si>
  <si>
    <t>10. Предупреждение пожаров, метеорологические услуги и по разработке технической документации</t>
  </si>
  <si>
    <t>Оказание услуг по предупреждению пожаров</t>
  </si>
  <si>
    <t>Прогноз погоды на 1 сутки по пункту город Атырау Республики Казахстан</t>
  </si>
  <si>
    <t>Штормовые предупреждения об опасных метеорологических явлениях по пункту Республики Казахстан</t>
  </si>
  <si>
    <t>Услуги по сертификации интегрированной системы менеджмента</t>
  </si>
  <si>
    <t>Природоохранные затраты (составление отчетов и мониторинг)</t>
  </si>
  <si>
    <t>Услуга по подготовке или изменению правоустаналивающих документов объектов  (МРП х 320%) х 1,4</t>
  </si>
  <si>
    <t>Услуги оценки имущества ТОО "РТИ-АНПЗ" и ст.Тендык</t>
  </si>
  <si>
    <t>СМК</t>
  </si>
  <si>
    <t>11. Поверочные работы</t>
  </si>
  <si>
    <t>Ремонт и поверка (испытание запасных частей вагонов)</t>
  </si>
  <si>
    <t>Испытание СИЗ, используемых в электроустановках</t>
  </si>
  <si>
    <t xml:space="preserve">Полное техническое освидетельствование кранов, домкратов, тали, подъемников </t>
  </si>
  <si>
    <t>Лабораторные испытания воздушных линий электропередач (ВЛ-6 кВ) - 1 раз в квартал</t>
  </si>
  <si>
    <t xml:space="preserve">Манометр ДМ 05063 </t>
  </si>
  <si>
    <t xml:space="preserve">Манометр МТ-63 </t>
  </si>
  <si>
    <t xml:space="preserve">Манометр EN 837-1 </t>
  </si>
  <si>
    <t>Манометр ДМ 05-МП-3У</t>
  </si>
  <si>
    <t>Манометр ДМ 2005</t>
  </si>
  <si>
    <t xml:space="preserve">Манометр ДМ 05100 </t>
  </si>
  <si>
    <t>Манометр МТ-100</t>
  </si>
  <si>
    <t>Манометр показывающий МПТИ-У2</t>
  </si>
  <si>
    <t>Манометр ДМ 2010</t>
  </si>
  <si>
    <t>Счетчик топливный</t>
  </si>
  <si>
    <t>Счетчики газа ротационные RVG</t>
  </si>
  <si>
    <t>Счетчик воды</t>
  </si>
  <si>
    <t>Тонометр медицинский</t>
  </si>
  <si>
    <t>Весы напольные</t>
  </si>
  <si>
    <t>Анализатор Алкотестор</t>
  </si>
  <si>
    <t>Скоба для измерения диаметра колесных пар</t>
  </si>
  <si>
    <t>Шаблон для измерения внутренних граней ободов колес (штанген РВП)</t>
  </si>
  <si>
    <t>Шаблон абсолютный</t>
  </si>
  <si>
    <t>Шаблон толщиномер</t>
  </si>
  <si>
    <t>Шаблон вертикального подреза гребня (ВПГ)</t>
  </si>
  <si>
    <t>Шаблон для автосцепки (Холодова)</t>
  </si>
  <si>
    <t>Штанген для измерения базы тележек</t>
  </si>
  <si>
    <t>Устройство для измерения высоты оси автосцепки</t>
  </si>
  <si>
    <t>Кронциркуль</t>
  </si>
  <si>
    <t xml:space="preserve">Манометр переносной </t>
  </si>
  <si>
    <t>Метрошток</t>
  </si>
  <si>
    <t>Шаблон путеизмерительный широкой колеи 1520мм</t>
  </si>
  <si>
    <t>Шаблон  путевые</t>
  </si>
  <si>
    <t>Штангенциркуль</t>
  </si>
  <si>
    <t>Секундомер механический</t>
  </si>
  <si>
    <t>Ультразвуковой дефектоскоп</t>
  </si>
  <si>
    <t>Дефектоскоп для определения дефектов</t>
  </si>
  <si>
    <t>Сигнализатор загазованности</t>
  </si>
  <si>
    <t>Измеритель температуры цифровой</t>
  </si>
  <si>
    <t>Вольтметр</t>
  </si>
  <si>
    <t>Ампервольтметр</t>
  </si>
  <si>
    <t>Мультиметр В7-63</t>
  </si>
  <si>
    <t>Клещи токоизмерительные</t>
  </si>
  <si>
    <t>Мегаомметр UT 512</t>
  </si>
  <si>
    <t>Мультиметр Fluke 117</t>
  </si>
  <si>
    <t>Мегаомметр ЭСО 202/1</t>
  </si>
  <si>
    <t>Измеритель усилия</t>
  </si>
  <si>
    <t xml:space="preserve">Электрокардиограф с монохромным экраном 1Ф, 50Гц,184-24В </t>
  </si>
  <si>
    <t>Физиотерапевтический аппарат</t>
  </si>
  <si>
    <t>Аппарат УВЧ-терапии</t>
  </si>
  <si>
    <t>Метролог</t>
  </si>
  <si>
    <t xml:space="preserve">12. Заправка картриджей и услуги по программному продукту 1С </t>
  </si>
  <si>
    <t>Принтер CANON 712</t>
  </si>
  <si>
    <t>Принтер  МФУ HP  Laser Jet Pro M130fm</t>
  </si>
  <si>
    <t>Принтер  МФУ HP  Laser Jet Pro M435nw</t>
  </si>
  <si>
    <t>1С Предприятие 8 Зарплата и Управление персоналом для Казахстана (программная защита)</t>
  </si>
  <si>
    <t>ИТС ПРОФ-Эксперт</t>
  </si>
  <si>
    <t>Перенос справочников и остатков. Конвертация данных</t>
  </si>
  <si>
    <t>Настройка обмена между 1С: Бухгалтерия 2.0 и 1С: ЗУП 3.0</t>
  </si>
  <si>
    <t>Методические консультации по ведению учета в системе 1С</t>
  </si>
  <si>
    <t>Услуги сопровождения программного обеспечения 1С на 12 месяцев</t>
  </si>
  <si>
    <t xml:space="preserve">13. Обслуживание котла </t>
  </si>
  <si>
    <t>Обслуживание котла</t>
  </si>
  <si>
    <t>Услуги по техническому обслуживанию и ремонту устройств сигнализации, централизации, блокировки ст.Тендык</t>
  </si>
  <si>
    <t>Сервисное техническое обслуживание МПЦ-И и ЭССО-М  ст.Промышленная</t>
  </si>
  <si>
    <t>Сервисное техническое обслуживание МПЦ-И  ст.Тендык</t>
  </si>
  <si>
    <t>14.  Техническое обслуживание и ремонт устройств сигнализации, централизации, блокировки (СЦБ)</t>
  </si>
  <si>
    <t>15.  Услуги по техническому обслуживанию устройства зарядки и опробования тормозов и затрат технического обслуживания энергообъектов</t>
  </si>
  <si>
    <t>Услуги по техническому обслуживанию устройства зарядки и опробования тормозов</t>
  </si>
  <si>
    <t xml:space="preserve">Техническое обслуживание КТП, ДЭС, ВМО-25 17 шт. </t>
  </si>
  <si>
    <t>Тех. обслуживание подстанций ПС №84</t>
  </si>
  <si>
    <t>Техническое обслуживание дизель генераторов</t>
  </si>
  <si>
    <t>16.  Услуги по техническому обслуживанию турникета и системы PERCo и техническое обслуживание системы видеонаблюдения и пожарной сигнализации</t>
  </si>
  <si>
    <t>Услуги по техническому обслуживанию турникета и системы PERCo</t>
  </si>
  <si>
    <t>Техническое обслуживание системы видеонаблюдения (записывающее устройство;компьютер или регистраторы, кабельная система, блоки питания, коннектора, монитор, Рое-коммутаторы, видеокамеры)</t>
  </si>
  <si>
    <t>Техническое обслуживание системы охранно-пожарной сигнализации и системы газотушения</t>
  </si>
  <si>
    <t>17.  Техническое обслуживание системы вентиляции, газопровода и газового оборудования, насосных агрегатов и компрессоров</t>
  </si>
  <si>
    <t>Техническое обслуживание системы вентиляции</t>
  </si>
  <si>
    <t>Техническое обслуживание газопровода и газового оборудования</t>
  </si>
  <si>
    <t>Ремонт насосных агрегатов (обмотка двигателей)</t>
  </si>
  <si>
    <t>Ремонт и обслуживание компрессорных станций</t>
  </si>
  <si>
    <t>18.  Ремонт и перезарядки огнетушителей / баллонов</t>
  </si>
  <si>
    <t>Ремонт, замена запчастей и перезарядка порошковых огнетушителей</t>
  </si>
  <si>
    <t>Гидравлическое испытания корпусов огнетушителей</t>
  </si>
  <si>
    <t>Заправка медицинского кислородного баллона 5 л</t>
  </si>
  <si>
    <t>19.  Страхование</t>
  </si>
  <si>
    <t>Hyundai Elantra</t>
  </si>
  <si>
    <t>Toyota-Corolla "Престиж" 1,6л</t>
  </si>
  <si>
    <t>Автобус ISUZU SAZ HC40</t>
  </si>
  <si>
    <t>Легковой автомобиль ВАЗ 21214</t>
  </si>
  <si>
    <t>Нива-Шевроле</t>
  </si>
  <si>
    <t>ГАЗ-33081  "ЕГЕРЬ"  (двигатель ЯМЗ-534 -грузоподъемность 4500 кг)</t>
  </si>
  <si>
    <t>Мотовоз МПТ-6   (на железнодорожном ходу, двигатель ЯМЗ-238, на дизельном топливе)</t>
  </si>
  <si>
    <t>Кран козловой - электрический ККэ5-12, 5-24, 5 (8,5)</t>
  </si>
  <si>
    <t xml:space="preserve">Экскаватор-погрузчик </t>
  </si>
  <si>
    <t>Обязательное экологическое страхование</t>
  </si>
  <si>
    <t>Обязательное страхование гражданско-правовой ответственности владельцев опасных объектов:</t>
  </si>
  <si>
    <t>Страхование имущества</t>
  </si>
  <si>
    <t>Страхование работников от несчастных случаев</t>
  </si>
  <si>
    <t>Вывоз особо опасных отходов</t>
  </si>
  <si>
    <t>Услуги наркодиспансера</t>
  </si>
  <si>
    <t>Услуги по цифровой трансформации и комплексной автоматизации</t>
  </si>
  <si>
    <t>Транспортные услуги (до ТОО "АНПЗ")</t>
  </si>
  <si>
    <t>Услуги проезда по подъездным путям ТОО "ПХСНГ"</t>
  </si>
  <si>
    <t>Пожарные услуги</t>
  </si>
  <si>
    <t>20.   Профессиональные услуги</t>
  </si>
  <si>
    <t>21.   Прочее тех. Обслуживание</t>
  </si>
  <si>
    <t>Сопровождение программ (АСОУП -автоответ; КТЖ - сбор за информацию)</t>
  </si>
  <si>
    <t>Антивирусная программа</t>
  </si>
  <si>
    <t>Услуги по текущему содержанию пути и стрелочных переводов</t>
  </si>
  <si>
    <t>Обточка колесных пар локомотивов</t>
  </si>
  <si>
    <t>Услуги обслуживания GPS</t>
  </si>
  <si>
    <t>Технический осмотр служебного автотранспорта</t>
  </si>
  <si>
    <t xml:space="preserve">Техническое обслуживание служебного автотранспорта </t>
  </si>
  <si>
    <t>Локомотивное хоз-во</t>
  </si>
  <si>
    <r>
      <t xml:space="preserve">Объявление в газету </t>
    </r>
    <r>
      <rPr>
        <i/>
        <sz val="12"/>
        <rFont val="Arial"/>
        <family val="2"/>
        <charset val="204"/>
      </rPr>
      <t>(опубликование информации  об утверждении тарифов, отчетов по исполнению тарифной сметы, объявления о проведении ежегодных Слушаний перед Потребителями)</t>
    </r>
  </si>
  <si>
    <r>
      <t xml:space="preserve">Лейбл - </t>
    </r>
    <r>
      <rPr>
        <i/>
        <sz val="12"/>
        <rFont val="Arial"/>
        <family val="2"/>
        <charset val="204"/>
      </rPr>
      <t>цена НацЭкС г.Алматы</t>
    </r>
  </si>
  <si>
    <t>Отдел закупа</t>
  </si>
  <si>
    <t>ПЭО</t>
  </si>
  <si>
    <t xml:space="preserve"> Генеральный директор________________________________ Ергалиев А.Т.</t>
  </si>
  <si>
    <t xml:space="preserve"> Финансовый директор_________________________________Мухтарова Д.А.</t>
  </si>
  <si>
    <t>Ботинки юфтевые на маслобензостойкой подошве с металлическим подноском</t>
  </si>
  <si>
    <t>Ботинки утепленные с металлическим подноском на нефтеморозостойкой подошве</t>
  </si>
  <si>
    <t>Краги спилковые</t>
  </si>
  <si>
    <t>Краги спилковые утепленные</t>
  </si>
  <si>
    <t xml:space="preserve">Очки защитные открытые </t>
  </si>
  <si>
    <t>Очки защитные со светофильтрами</t>
  </si>
  <si>
    <t>Подшлемник для сварщика летний</t>
  </si>
  <si>
    <t>Подшлемник для сварщика зимний</t>
  </si>
  <si>
    <t xml:space="preserve">Халат медицинский </t>
  </si>
  <si>
    <t>Щиток защитный лицевой со светофильтрами</t>
  </si>
  <si>
    <t>Пломбы  пластиковые номерные одноразовые</t>
  </si>
  <si>
    <t>Валидол в тб №10  для аптечки срок годности 3года</t>
  </si>
  <si>
    <t>Йод спирт.раствор  5%-20мл для аптечки срок годности 5лет</t>
  </si>
  <si>
    <t>Кальция глюконат5мл срок годности 5лет</t>
  </si>
  <si>
    <t>Каптоприл 25мг №40 срок годности 5лет</t>
  </si>
  <si>
    <t>Кеторол 1мл№20  срок годности 5лет</t>
  </si>
  <si>
    <t>Кофеин-бензоат  натрия  1мл №10 срок годности 5лет</t>
  </si>
  <si>
    <t>Креон 10000 уп  срок годности 5лет</t>
  </si>
  <si>
    <t>Линекс в тб №16 уп  срок годности 5лет</t>
  </si>
  <si>
    <t>Магния сульфат-Дарница25%-5,0  №10срок годности 5лет</t>
  </si>
  <si>
    <t>Натрия хлорид 200 мл срок годности 5лет</t>
  </si>
  <si>
    <t>Нитроглицерин №10 для аптечки   срок годности 5лет</t>
  </si>
  <si>
    <t>Пантенол   фл срок годности 5лет</t>
  </si>
  <si>
    <t>Перекись водорода3%-40мл  срок годности 5лет</t>
  </si>
  <si>
    <t>Супрастин 1,0 №10 срок годности 5лет</t>
  </si>
  <si>
    <t>Спирт этиловый 70% для аптечки  срок годности 5лет</t>
  </si>
  <si>
    <t>Терафлю уп №10срок годности 5лет</t>
  </si>
  <si>
    <t>Тетрациклин  срок годности 5лет</t>
  </si>
  <si>
    <t>Уголь активированный срок №10  годности 5лет</t>
  </si>
  <si>
    <t>Церукал 2мл №10 срок годности 5лет</t>
  </si>
  <si>
    <t>Фурациллин тб №10уп срок годности 5лет</t>
  </si>
  <si>
    <t xml:space="preserve">Бинт мед.эластичный №1,3,6 для аптечки срок годности 5лет </t>
  </si>
  <si>
    <t>Бинт стерильная для аптечки  5*10 срок годности 5лет</t>
  </si>
  <si>
    <t>Бинт нестерильная для аптечки 7*14 срок годности 5лет</t>
  </si>
  <si>
    <t>Вата стер для аптечки   срок годности 5лет</t>
  </si>
  <si>
    <t>Ланцет №25  срок годности 5лет</t>
  </si>
  <si>
    <t>Лейкопластырь катуш  срок годности 5лет</t>
  </si>
  <si>
    <t>Тест для определения глюкозы №25 срок годности 5лет</t>
  </si>
  <si>
    <t>Жгут кровоостановливащии для аптечки срок годности 5лет</t>
  </si>
  <si>
    <t>Пленка для ламинирования</t>
  </si>
  <si>
    <t>Maintenance set minimum pressure valve – сервисный набор клапана минимального давления</t>
  </si>
  <si>
    <t xml:space="preserve">Доставка з/ч до Атырау </t>
  </si>
  <si>
    <t xml:space="preserve">Промышленная безопасность на опасных производственных объектах </t>
  </si>
  <si>
    <t>Безопасность и охрана труда</t>
  </si>
  <si>
    <t>Программа курсов по пожарному техминимуму</t>
  </si>
  <si>
    <t>Промышленной безопасности по устройству и безопасной эксплуатации паровых и водогрейных котлов</t>
  </si>
  <si>
    <t>Промышленной безопасности по устройству и безопасной эксплуатации грузоподъемные кранов и механизмов</t>
  </si>
  <si>
    <t xml:space="preserve">Промышленной безопасности по устройству и безопасной эксплуатации оборудования и сосудов, работающих под давлением </t>
  </si>
  <si>
    <t>Курсы электробезопасности - 2,3,4- группа допуска (рабочий персонал)</t>
  </si>
  <si>
    <t>Курсы электробезопасности - 5 группа допуска (ИТР)</t>
  </si>
  <si>
    <t>Обучение по курсу стропольщика</t>
  </si>
  <si>
    <t>Промывка емкости для питьевой воды (резервуаров)</t>
  </si>
  <si>
    <t>Дезинфекция против вирусных инфекций внутри помещений</t>
  </si>
  <si>
    <t>Услуга обеспечения пожарной безопасности</t>
  </si>
  <si>
    <t>Техническое обслуживание котла - 2 раза в год: до и после отопительного сезона по ст. Промышленная</t>
  </si>
  <si>
    <t>Ед. изм.</t>
  </si>
  <si>
    <t>шт</t>
  </si>
  <si>
    <t>1. МАТЕРИАЛЫ  УЧАСТКА  ЭНЕРГОСНАБЖЕНИЯ</t>
  </si>
  <si>
    <t>1.1. АВЗ - АВАРИЙНО-ВОССТАНОВИТЕЛЬНЫЙ ЗАПАС:</t>
  </si>
  <si>
    <t>м</t>
  </si>
  <si>
    <t>кг</t>
  </si>
  <si>
    <t>л</t>
  </si>
  <si>
    <t>1.2. ТЕКУЩИЙ  РАСХОД  МАТЕРИАЛОВ:</t>
  </si>
  <si>
    <t>2. МАТЕРИАЛЫ  УЧАСТКА  СЦБ  И  СВЯЗИ</t>
  </si>
  <si>
    <t>3. МАТЕРИАЛЫ  ПУТЕВОГО  УЧАСТКА</t>
  </si>
  <si>
    <t>компл.</t>
  </si>
  <si>
    <t>услуга</t>
  </si>
  <si>
    <t>уп</t>
  </si>
  <si>
    <t>кв.м</t>
  </si>
  <si>
    <t xml:space="preserve">Растворитель </t>
  </si>
  <si>
    <t xml:space="preserve">Перчатки резиновые </t>
  </si>
  <si>
    <t>Шапка трикотажная</t>
  </si>
  <si>
    <t>Футболка</t>
  </si>
  <si>
    <t>Тассай без газа 0,5 л</t>
  </si>
  <si>
    <t>Тассай без газа 1 л</t>
  </si>
  <si>
    <t>СРЕДСТВО  ОТ  КОМАРОВ</t>
  </si>
  <si>
    <t>СРЕДСТВО  ОТ  ОБМОРОЖЕНИЯ</t>
  </si>
  <si>
    <t>упк</t>
  </si>
  <si>
    <t>фл</t>
  </si>
  <si>
    <t>литр</t>
  </si>
  <si>
    <t>урна пластиковая</t>
  </si>
  <si>
    <t>ведро оцинкованное</t>
  </si>
  <si>
    <t>тряпки резиновая замшовая</t>
  </si>
  <si>
    <t>тряпка для пола</t>
  </si>
  <si>
    <t>тряпки для уборки</t>
  </si>
  <si>
    <t>перчатки резиновые</t>
  </si>
  <si>
    <t>грабли</t>
  </si>
  <si>
    <t>мыло жидкое 5 л</t>
  </si>
  <si>
    <t>диспенсер для мыла жидкого</t>
  </si>
  <si>
    <t>туалетная бумага</t>
  </si>
  <si>
    <t>диспенсер для туалетной бумаги</t>
  </si>
  <si>
    <t>полотенце бумажное</t>
  </si>
  <si>
    <t>белизна</t>
  </si>
  <si>
    <t>хлорка (300 шт в упаковке)</t>
  </si>
  <si>
    <t>мешок мусорный 30 л</t>
  </si>
  <si>
    <t>мешок мусорный 120 л</t>
  </si>
  <si>
    <t>ерш для унитаза</t>
  </si>
  <si>
    <t>Бумага  А4 -2,5 кг (500л)</t>
  </si>
  <si>
    <t>Бумага  А3 -5 кг (500л)</t>
  </si>
  <si>
    <t>Бумага для записей / заметок</t>
  </si>
  <si>
    <t>Ежедневник датир</t>
  </si>
  <si>
    <t>Папка-регистратор А4</t>
  </si>
  <si>
    <t>Папка-скоросшиватель  простой</t>
  </si>
  <si>
    <t>Папка пластиковая</t>
  </si>
  <si>
    <t>Файл в наборе, А4 - 100 шт</t>
  </si>
  <si>
    <t>Скобы №10, 23/10, 24/6</t>
  </si>
  <si>
    <t>Антистеплер</t>
  </si>
  <si>
    <t>Лоток вертикальный</t>
  </si>
  <si>
    <t>пач.</t>
  </si>
  <si>
    <t>уп.</t>
  </si>
  <si>
    <t>м³/год</t>
  </si>
  <si>
    <t>Обучение по курсу работа на высоте</t>
  </si>
  <si>
    <t>чел.</t>
  </si>
  <si>
    <t>месяц</t>
  </si>
  <si>
    <t>куб.м</t>
  </si>
  <si>
    <t>Услуги по проведению инспекционного аудита по ИСМ</t>
  </si>
  <si>
    <t xml:space="preserve">Манометр технический ДМ 05063 </t>
  </si>
  <si>
    <t xml:space="preserve">Манометр технический МТ-63 </t>
  </si>
  <si>
    <t xml:space="preserve">Манометр технический EN 837-1 </t>
  </si>
  <si>
    <t>Манометр технический ДМ 2005</t>
  </si>
  <si>
    <t xml:space="preserve">Манометр технический ДМ 05100 </t>
  </si>
  <si>
    <t>Манометр технический МПТИ-У2</t>
  </si>
  <si>
    <t xml:space="preserve">Топливораздаточная колонка ТРК </t>
  </si>
  <si>
    <t>Toyota Camry (Престиж) 2.5</t>
  </si>
  <si>
    <t xml:space="preserve"> Тoyota Hilux  (комфорт)</t>
  </si>
  <si>
    <t>квартал</t>
  </si>
  <si>
    <t>KIA Sorenta</t>
  </si>
  <si>
    <t>упак</t>
  </si>
  <si>
    <t>метр</t>
  </si>
  <si>
    <t>Конкурс</t>
  </si>
  <si>
    <t xml:space="preserve">водяной насос  (помпа) </t>
  </si>
  <si>
    <t xml:space="preserve">термостат </t>
  </si>
  <si>
    <t>аккумулятор АКБ-6СТ-65</t>
  </si>
  <si>
    <t xml:space="preserve">радиатор охлаждения </t>
  </si>
  <si>
    <t xml:space="preserve">колодки передние </t>
  </si>
  <si>
    <t>5.  МАТЕРИАЛЫ  И  ЗАПЧАСТИ  ОБОРУДОВАНИЯ</t>
  </si>
  <si>
    <t xml:space="preserve">Фильтр воздушный  740-1109510-03 </t>
  </si>
  <si>
    <t>Фильтр масляный  ЯМЗ-238 арт.238-5340-Р10-А или 658-1012010</t>
  </si>
  <si>
    <t>Фильтр тонкой очистки топлива 7511 1117010 или 7511 1117075</t>
  </si>
  <si>
    <t>7. МАТЕРИАЛЫ  ДЛЯ  ТЕХНИЧЕСКОГО  ОБСЛУЖИВАНИЯ  ЗДАНИЙ  И  СООРУЖЕНИЙ</t>
  </si>
  <si>
    <t>7.2. МЕТАЛЛИЧЕСКИЕ  И  ПЛАСТИКОВЫЕ  ИЗДЕЛИЯ</t>
  </si>
  <si>
    <t>7.3. КРАСЯЩИЕ  И  КЛЕЯЩИЕ  ВЕЩЕСТВА</t>
  </si>
  <si>
    <t xml:space="preserve">Одноразовые стаканы </t>
  </si>
  <si>
    <t>Комбинизон защитный одноразовый (спанбонд) 60мкр</t>
  </si>
  <si>
    <t xml:space="preserve">Книга предъявления вагонов грузового парка к техническому обслуживанию </t>
  </si>
  <si>
    <t xml:space="preserve">Журнал диспечерских распоряжений </t>
  </si>
  <si>
    <t>Книга для записи предупреждений на поездах по станции</t>
  </si>
  <si>
    <t>Журнал поездных телефонограмм</t>
  </si>
  <si>
    <t>Журнал учета наличия тормозных башмаков на путях станции</t>
  </si>
  <si>
    <t>Сменный план график станции</t>
  </si>
  <si>
    <t>Журнал регистрации амбулаторных больных</t>
  </si>
  <si>
    <t xml:space="preserve">Журнал приема и сдачи дежурств </t>
  </si>
  <si>
    <t>Гепарин 5000 МЕ  срок годности 5лет</t>
  </si>
  <si>
    <t>Дексаметазон   4мг №25 срок годности 5лет</t>
  </si>
  <si>
    <t>Кеторол таблетка</t>
  </si>
  <si>
    <t>Натрия тиосульфат</t>
  </si>
  <si>
    <t>Натрия хлорид 10 мл</t>
  </si>
  <si>
    <t>Но-шпа</t>
  </si>
  <si>
    <t>Но-шпа  2,0 амп</t>
  </si>
  <si>
    <t>Новокаин 0,5%</t>
  </si>
  <si>
    <t>Омез капс20мг №30</t>
  </si>
  <si>
    <t>Панкреатин 100мг</t>
  </si>
  <si>
    <t>Платифиллин</t>
  </si>
  <si>
    <t>Преднизалон 30мг №3  срок годности 5лет</t>
  </si>
  <si>
    <t>Этамзилат2мл №10 срок годности 5лет</t>
  </si>
  <si>
    <t>Эуфиллин2,4%-5,0  срок годности 5лет</t>
  </si>
  <si>
    <t>Ренни</t>
  </si>
  <si>
    <t>Аммиак 10%</t>
  </si>
  <si>
    <t xml:space="preserve">Анальгин </t>
  </si>
  <si>
    <t>Глюкоза 40%</t>
  </si>
  <si>
    <t>Аскорбиновая кислота</t>
  </si>
  <si>
    <t>Маалокс</t>
  </si>
  <si>
    <t>амп</t>
  </si>
  <si>
    <t>Лейкопластырь бактер.  срок годности 5лет</t>
  </si>
  <si>
    <t>Глюкометр Акку-Чек Activ</t>
  </si>
  <si>
    <t>Система д/инфузии</t>
  </si>
  <si>
    <t>Шприц 2,0</t>
  </si>
  <si>
    <t>Шприц 10,0</t>
  </si>
  <si>
    <t>Антисептик  Альфоктен  срок годности 3лет</t>
  </si>
  <si>
    <t>Акма септ ультра (жидкое мыло) срок годности 3лет</t>
  </si>
  <si>
    <t>Дезостерил (канистра 5л.)</t>
  </si>
  <si>
    <t>Дихлоризоцианурат натрия таблетки 1кг</t>
  </si>
  <si>
    <t>Жгут венозный полуавтомат</t>
  </si>
  <si>
    <t>Мыло-антисептик антибактериальное Алмадез- Лайт 5л</t>
  </si>
  <si>
    <t>Пакет перевязочный стерильный для первой помощи</t>
  </si>
  <si>
    <t>Перчатки латекс стер (для мед.п.)</t>
  </si>
  <si>
    <t>Салфетка спиртовая</t>
  </si>
  <si>
    <t>Шпатель медицинский однораз.(для горла)</t>
  </si>
  <si>
    <t>Антисептик Эдель с ручным дазатором</t>
  </si>
  <si>
    <t>Аптечка автомобильная</t>
  </si>
  <si>
    <t>Аптечка АМ-1 с медикаментами</t>
  </si>
  <si>
    <t>носилки</t>
  </si>
  <si>
    <t>полотенце вафельное</t>
  </si>
  <si>
    <t>лопата для уборки снега</t>
  </si>
  <si>
    <t>мешок мусорный 60 л</t>
  </si>
  <si>
    <t>ведро для мусора с педалью</t>
  </si>
  <si>
    <t>пар</t>
  </si>
  <si>
    <t>рул.</t>
  </si>
  <si>
    <t>фл.</t>
  </si>
  <si>
    <t>пач</t>
  </si>
  <si>
    <t>Дизельное топливо</t>
  </si>
  <si>
    <t>кВт ч</t>
  </si>
  <si>
    <t>кв.см</t>
  </si>
  <si>
    <t>Свидетельствование верности копий  документов - 225 стр. (тех.паспорта обьектов ст.Промышленная и ж.д. пути, договора, Устав и т.д.)  (за страницу)</t>
  </si>
  <si>
    <t xml:space="preserve">Услуга по подготовке или изменению правоустанавливающих документов объектов  (МРП х 320%) х 1,4                                                                       </t>
  </si>
  <si>
    <t>раб.мест.</t>
  </si>
  <si>
    <t>Лабораторные испытания воздушных линий электропередач (ВЛ-6 кВ) и КЛ-6кВ</t>
  </si>
  <si>
    <t>Отдел ПромБез</t>
  </si>
  <si>
    <t>Манометр технический ДМ 2010</t>
  </si>
  <si>
    <t>Манометр технический ДМ02-100-2-М</t>
  </si>
  <si>
    <t>Анеморумбометр АРМ-1</t>
  </si>
  <si>
    <t>Дефектоскоп ультразвуковой УДС-РДМ-23</t>
  </si>
  <si>
    <t>Трассодефектоскопитель Поиск-310Д2М</t>
  </si>
  <si>
    <t>Гигрометр психометрический</t>
  </si>
  <si>
    <t>Измеритель температуры цифровой ИТЦ50-1М</t>
  </si>
  <si>
    <t>Тепловизор TIS20+/TIS20+MAX</t>
  </si>
  <si>
    <t>Ареометр стеклянный АНТ-2</t>
  </si>
  <si>
    <t>Электрокардиограф с монохронным экраном 1 Ф</t>
  </si>
  <si>
    <t>Разработка инвестиционной программы с заключениями финансовой и технической экспертизы</t>
  </si>
  <si>
    <t xml:space="preserve"> Тoyota Hilux (Элеганс)</t>
  </si>
  <si>
    <t>Услуги по техническому обслуживанию дизель генераторов - 1 раз в квартал</t>
  </si>
  <si>
    <t>Техническое обслуживание автомобильных кондиционеров (3 автобуса, 1 легковых автомобиля - диагностика, обслуживание, замена масла)</t>
  </si>
  <si>
    <t>ед.</t>
  </si>
  <si>
    <t>7.1. ИНСТРУМЕНТЫ  И  ИНВЕНТАРЬ:</t>
  </si>
  <si>
    <t>5.1. ЗАП.ЧАСТИ МПТ-6:</t>
  </si>
  <si>
    <t>4.3. ЗАП.ЧАСТИ ГАЗ-ЕГЕРЬ:</t>
  </si>
  <si>
    <t>4.2. ЗАП.ЧАСТИ ЭКСКАВАТОР-ПОГРУЗЧИКА:</t>
  </si>
  <si>
    <t>4.1. ЗАП.ЧАСТИ АВТОБУСОВ:</t>
  </si>
  <si>
    <t>3.1. ТЕКУЩЕЕ  СОДЕРЖАНИЕ  ГЛАВНЫХ  И  СТАНЦИОННЫХ  ПУТЕЙ:</t>
  </si>
  <si>
    <t>1.3. РАСХОДНЫЕ МАТЕРИАЛЫ ТО ДИЗЕЛЬ ГЕНЕРАТОРОВ:</t>
  </si>
  <si>
    <t>Запрос ценовых предложений</t>
  </si>
  <si>
    <t>из одного источника</t>
  </si>
  <si>
    <t>Интернет</t>
  </si>
  <si>
    <t>Внедорожники (пикапы, джипы); бортовые, металлические газели, УАЗ (таблетка) (Тoyota Hilux)</t>
  </si>
  <si>
    <t>Автобусы от 14 до 24 мест (вахтовый автобус)</t>
  </si>
  <si>
    <t>Грузовые до 3,5 т  (ЕГЕРЬ)</t>
  </si>
  <si>
    <t>Легковой автотранспорт</t>
  </si>
  <si>
    <t>Сумка монтажника с резиновых дном С-01</t>
  </si>
  <si>
    <t>Маслянный фильтр perkins (Великобритания)</t>
  </si>
  <si>
    <t>Топливный фильтр perkins (Великобритания)</t>
  </si>
  <si>
    <t>Воздушный фильтр perkins (Великобритания)</t>
  </si>
  <si>
    <t>Мотороное масло diezel 10W40 Areca (Франция)</t>
  </si>
  <si>
    <t>Антифриз 50/50 red Areca (Франция)</t>
  </si>
  <si>
    <t>2.1. ТЕКУЩИЙ  РАСХОД  МАТЕРИАЛОВ:</t>
  </si>
  <si>
    <t>Плата  ПУ</t>
  </si>
  <si>
    <t>комп.</t>
  </si>
  <si>
    <t>Участок СЦБСиЭ</t>
  </si>
  <si>
    <t>Шурупы  к стрелочным переводам</t>
  </si>
  <si>
    <t>Брусья переводные деревянные новые пропитанные А-4 тип1</t>
  </si>
  <si>
    <t>Крестовина стрелочного перевода типа Р-65</t>
  </si>
  <si>
    <t xml:space="preserve">Спирт технический этиловый </t>
  </si>
  <si>
    <t xml:space="preserve">Электроды ОЗН-350У д 4мм </t>
  </si>
  <si>
    <t>тн</t>
  </si>
  <si>
    <t>Путевой участок</t>
  </si>
  <si>
    <t>Мешки тканевые технические</t>
  </si>
  <si>
    <t>3.2. ТЕКУЩЕЕ  СОДЕРЖАНИЕ  ЖЕЛЕЗНОДОРОЖНЫХ  ПЕРЕЕЗДОВ:</t>
  </si>
  <si>
    <t>3.3. ИНСТРУМЕНТЫ  НА  ТЕКУЩЕЕ  СОДЕРЖАНИЕ  ПУТЕЙ И  ПЕРЕЕЗДОВ:</t>
  </si>
  <si>
    <t>Лопаты (совковые и штыковые)</t>
  </si>
  <si>
    <t>Пика для шпалоподбойки</t>
  </si>
  <si>
    <t>4. МАТЕРИАЛЫ  И  ЗАПЧАСТИ  АВТОТРАНСПОРТА</t>
  </si>
  <si>
    <t>Фильтр масленный  vin NSANPR66PLS301673</t>
  </si>
  <si>
    <t>Фильтр воздушный vin NSANPR66PLS301673</t>
  </si>
  <si>
    <t>Тормазные колодки  vin NSANPR66PLS301673</t>
  </si>
  <si>
    <t>Фильтр топливый</t>
  </si>
  <si>
    <t>Рабочий тормозной цилиндр передний vin NSANPR66PLS301673</t>
  </si>
  <si>
    <t>Главный тормозной цилиндр vin NSANPR66PLS301673</t>
  </si>
  <si>
    <t>Ремень генератора AVX13x1050  vin NSANPR66PLS301673</t>
  </si>
  <si>
    <t>Дворники vin NSANPR66PLS301673</t>
  </si>
  <si>
    <t>Ремень кондиционера AVХ13X1 vin NSANPR66PLS301673</t>
  </si>
  <si>
    <t>Цилиндр сцепления главный vin NSANPR66PLS301673</t>
  </si>
  <si>
    <t>Цилиндр сцепления рабочий vin NSANPR66PLS301673</t>
  </si>
  <si>
    <t>Моторчик печи vin NSANPR66PLS301673</t>
  </si>
  <si>
    <t>Стекло лобовое переднее</t>
  </si>
  <si>
    <t>Цилиндр тормозной задний</t>
  </si>
  <si>
    <t xml:space="preserve">Шкворень поворотного кулака </t>
  </si>
  <si>
    <t>приорететный клапан</t>
  </si>
  <si>
    <t>клодки задние</t>
  </si>
  <si>
    <t>рулевая трапеция</t>
  </si>
  <si>
    <t>Ступичитый подшипник передний</t>
  </si>
  <si>
    <t>Ступичатый подшипник задний</t>
  </si>
  <si>
    <t>Стабилизатор передний</t>
  </si>
  <si>
    <t>колодки задние</t>
  </si>
  <si>
    <t>подушки двигателя нижний</t>
  </si>
  <si>
    <t>Стабилизатор задний</t>
  </si>
  <si>
    <t>Подушки двиготеля нижнии</t>
  </si>
  <si>
    <t xml:space="preserve">Oil filter - Масляный фильтр  </t>
  </si>
  <si>
    <t>V-Belt  XPA-1232-ремень (4 штук на 1 компрессор)</t>
  </si>
  <si>
    <t>Maint.set-control block intake regulator RH60E-сервисный набор впускного регулятора</t>
  </si>
  <si>
    <t>Maintenance set minimum pressure valve-сервисный набор клапана минимального давления</t>
  </si>
  <si>
    <t>Maintenance set suction regulator RH60E-сервисный набор регулятора</t>
  </si>
  <si>
    <t>Maintenance set thermostat 65 C-сервисный набор термостата</t>
  </si>
  <si>
    <t>Maintenance set discharge valve набор разгрузочного клапана</t>
  </si>
  <si>
    <t>Maintenance set thermostat 55 C- набор термостата</t>
  </si>
  <si>
    <t xml:space="preserve">Non-return plate comp/MDV -набор возвратного клапана </t>
  </si>
  <si>
    <t>6. МАТЕРИАЛЫ  ОФИСНОЙ  ТЕХНИКИ</t>
  </si>
  <si>
    <t>Щетка металлическая 6 рядная</t>
  </si>
  <si>
    <t>Веник СОРГО 3-х прошивной</t>
  </si>
  <si>
    <t>Шторы душевые</t>
  </si>
  <si>
    <t>Ацетон</t>
  </si>
  <si>
    <t>Краска серая НЦ-132</t>
  </si>
  <si>
    <t>Краска белая НЦ-132</t>
  </si>
  <si>
    <t>Краска синяя НЦ-132</t>
  </si>
  <si>
    <t>Краска красная НЦ-132</t>
  </si>
  <si>
    <t>Краска желтая НЦ-132</t>
  </si>
  <si>
    <t>Краска черная НЦ-132</t>
  </si>
  <si>
    <t>Двусторонний скотч</t>
  </si>
  <si>
    <t>Бумажный скотч</t>
  </si>
  <si>
    <t>Кисть 30мм</t>
  </si>
  <si>
    <t>Кисть 100 мм</t>
  </si>
  <si>
    <t>Кисть 50мм</t>
  </si>
  <si>
    <t>Валик для покраски 250 (мм)</t>
  </si>
  <si>
    <t xml:space="preserve">Водоэмульсия </t>
  </si>
  <si>
    <t>Полуботинки с металлическим подноском</t>
  </si>
  <si>
    <t>Костюм специальный летний для защиты от термических рисков электрической дуги из материала с постоянными термостойкими св-ми. (костюм+брюки), для электромехаников по электроснабжению, Вольт</t>
  </si>
  <si>
    <t>Костюм утепленный для защиты от пониженных температур, общих производственных загрязнений и механических воздействий (УПП,УВХ,УЛХ,УПХ,СТЦ), Люмс</t>
  </si>
  <si>
    <t>Костюм утепленный для защиты от пониженных температур, общих производственных загрязнений и механических воздействий (комплект) с антистатическая нить, с масловодоотталкивающей отделкой (для работников СЦБ, ТОР, и слесарей УЛХ), Оператор</t>
  </si>
  <si>
    <t>Костюм утепленный для защиты от пониженных температур, общих производственных загрязнений и механических воздействий (комплект) для работников АХО, Азов</t>
  </si>
  <si>
    <t>Костюм х/б для защиты от производственных загрязнений (УПП, УЛХ,УВХ,СТЦ,УПХ), Люмс</t>
  </si>
  <si>
    <t>Перчатки, комбинированные со спилкой, утепленные</t>
  </si>
  <si>
    <t>Перчатки комбинированные для защиты рук от мех.возд.</t>
  </si>
  <si>
    <t>Перчатки с неполным нитриловым покрытием</t>
  </si>
  <si>
    <t>Перчатки зимние для защиты от пониженных температур</t>
  </si>
  <si>
    <t>Журнал  Бортовой журнал тепловоза</t>
  </si>
  <si>
    <t xml:space="preserve">Лента скоростомерная СЛ-2М реестровый номер </t>
  </si>
  <si>
    <t xml:space="preserve">Журнал регистрации предсменного медицинского освидетельствования </t>
  </si>
  <si>
    <t>Медпункт</t>
  </si>
  <si>
    <t>Шприц 5,0</t>
  </si>
  <si>
    <t>Шприц 20 мл срок годности 5 лет</t>
  </si>
  <si>
    <t>Пружины 10 мм до 60 листов, черные</t>
  </si>
  <si>
    <t>Пружины 14 мм до 120 листов, черные</t>
  </si>
  <si>
    <t>Пружины 16 мм до 135 листов, черные</t>
  </si>
  <si>
    <t>Обложка для переплета А4 200мкм,</t>
  </si>
  <si>
    <t>Обложка для переплета А4 230мкм</t>
  </si>
  <si>
    <t>Молоко 3,2 %</t>
  </si>
  <si>
    <t>Мыло хозяйственное 72%</t>
  </si>
  <si>
    <t>Электроснабжение</t>
  </si>
  <si>
    <t>Услуги реализации газа</t>
  </si>
  <si>
    <t>Услуги транспортировки газа</t>
  </si>
  <si>
    <t>3. Услуги связи</t>
  </si>
  <si>
    <t>Курьерская почта</t>
  </si>
  <si>
    <t>4. Периодическая печать</t>
  </si>
  <si>
    <t xml:space="preserve">Публикация объявлений в республиканской газете </t>
  </si>
  <si>
    <t>Электронная подписка "ACТUALIS: Кадровое дело и охрана труда - VIP"</t>
  </si>
  <si>
    <t>Отдел кадров</t>
  </si>
  <si>
    <t xml:space="preserve">5. Услуги объявлений в газету </t>
  </si>
  <si>
    <t>7. ЗАТРАТЫ  НА  ОСОБО  ОПАСНЫЕ  ОТХОДЫ</t>
  </si>
  <si>
    <t>Природоохранные затраты  (экологический мониторинг и составление отчетов)</t>
  </si>
  <si>
    <t>Аттестация производственных объектов по условиям труда</t>
  </si>
  <si>
    <t>Услуги сопровождения аппаратно-программного комплекса</t>
  </si>
  <si>
    <t>Услуги по затяжке резьбовых соединений и установку контргаек на болты металлических ж/д мостов</t>
  </si>
  <si>
    <t>Путевое хозяйство</t>
  </si>
  <si>
    <t>Ежегодный форум для финансистов</t>
  </si>
  <si>
    <t>Изменение связанное с субъектом естественных монополий</t>
  </si>
  <si>
    <t>Изменение в антимонопольном законодательстве</t>
  </si>
  <si>
    <t>Услуги по сервисному обслуживанию стационарного путевого рельсосмазывателя СПР-Лайт (12 шт.)</t>
  </si>
  <si>
    <t>Обмотка двигателей</t>
  </si>
  <si>
    <t>Заправка кислородного баллона для сварки</t>
  </si>
  <si>
    <t>Заправка аргонного баллона для сварки</t>
  </si>
  <si>
    <t>ГАЗ-33081  "ЕГЕРЬ"</t>
  </si>
  <si>
    <t>Toyota-Camrу 2,5 л</t>
  </si>
  <si>
    <t>Услуги технического сопровождения центрального казначейства (ЦК)</t>
  </si>
  <si>
    <t>Перечень закупаемых субъектом естественной монополии товаров, работ и услуг, затраты на которые учитываются при утверждении тарифов (цен, ставок сборов) или их предельных уровней и тарифных смет на регулируемые услуги ТОО "РТИ-АНПЗ" на срок с "01"января по "31" декабря 2025 года</t>
  </si>
  <si>
    <t>Рубильник ВР32-37 А70220 400А</t>
  </si>
  <si>
    <t>Вилка универс, с бок вводом с з/к 16А UNIT (24/480)</t>
  </si>
  <si>
    <t>Предохранитель ПКТ-101-10-2-20-У1-КЭАЗ</t>
  </si>
  <si>
    <t>Саморегулирующийся нагревательный кабель SRL 24-2CR 24Вт с UF-защитой</t>
  </si>
  <si>
    <t>Включатель кулачковый 4G20-10PK 20А 2полож. (0-1) 3 направ. В корпусе IP55</t>
  </si>
  <si>
    <t>Третья рука для пайки TH-7023(b)</t>
  </si>
  <si>
    <t>Кабель H07RN-F 5х2,5</t>
  </si>
  <si>
    <t>Кабель КГ 5х10 мм2</t>
  </si>
  <si>
    <t>Кабель КГ 5х 6 мм2</t>
  </si>
  <si>
    <t>ПОПЛАВКОВЫЙ ВЫКЛЮЧАТЕЛЬ FLO-01 (10 МЕТРОВ)</t>
  </si>
  <si>
    <t>Зуммер 220В световой и звуковой сигнализации красного цвета</t>
  </si>
  <si>
    <t>Замок ВС-111</t>
  </si>
  <si>
    <t>Светильник светодиодный Gemera-420</t>
  </si>
  <si>
    <t>Светильник светодиодный Gemera-250</t>
  </si>
  <si>
    <t>Светильник светодиодный Gemera-150</t>
  </si>
  <si>
    <t>Пульт F21-E1B Telecrane</t>
  </si>
  <si>
    <t>2025г.</t>
  </si>
  <si>
    <t>кмп</t>
  </si>
  <si>
    <t>РЛНД1 10/400-II с ПРНЗ-10 разъединитель линейный</t>
  </si>
  <si>
    <t>Аккумулятор для инструментов 18B GBA 18V 5.0 Ah M-C Professional (1 600 Li-ion, 18B, 5,0 А*ч</t>
  </si>
  <si>
    <t>Датчик движения 1000W белый 088-001-0003</t>
  </si>
  <si>
    <t>Набор сверл для металла 170шт</t>
  </si>
  <si>
    <t>Литол-24 800гр</t>
  </si>
  <si>
    <t>Растворитель 646, 10л канистра</t>
  </si>
  <si>
    <t xml:space="preserve">Кабель ВВГ п нг(А)- LS 3х 2,5 0,66 кВ (300) </t>
  </si>
  <si>
    <t>Выключатель клавишный VITA 200, белый</t>
  </si>
  <si>
    <t>Трос стальной DIN 3055 1мм (белый цинк)</t>
  </si>
  <si>
    <t xml:space="preserve">Пресс клещи ПК-4вт 0,08-10мм² </t>
  </si>
  <si>
    <t xml:space="preserve">ЩМПп-1 (400х300х220) IP65 </t>
  </si>
  <si>
    <t xml:space="preserve">Блок АВР NZ7- 63S/3P 63A 422117 </t>
  </si>
  <si>
    <t>Фотореле ФР-602 5500ВА IP44 серый - LFR20-602-4400-003</t>
  </si>
  <si>
    <t>Переносное заземление для ВЛ до 10кВ ЗПЛ-10Э-3 /16мм/ ET-Z136-16</t>
  </si>
  <si>
    <t>Капсюль SD-150 120 Ом</t>
  </si>
  <si>
    <t>ZPAS WZ-SB66-00-00-011 Микропроцессорная контрольная панель, цвет серый (RAL 7035) (SZB-66-00-00/7035) Микропроцессорная панель управления вентиляторами</t>
  </si>
  <si>
    <t xml:space="preserve">Рупорный громкоговоритель 10ГР-38СЭ  </t>
  </si>
  <si>
    <t xml:space="preserve">EC12025H12B, Вентилятор 12В, 120х120х25мм </t>
  </si>
  <si>
    <t>Поставой терминал ЭССО-М</t>
  </si>
  <si>
    <t>Вольтметр ЩП120П</t>
  </si>
  <si>
    <t>Кабель для локальных сетей - категория 5е U/UTP-4 пары-PVC</t>
  </si>
  <si>
    <t>M1011 Ручной прибор для тиснения</t>
  </si>
  <si>
    <t>Кабельная стяжка  300х4.6 мм, нержавеющая сталь 100 шт</t>
  </si>
  <si>
    <t>Бинокль  10х50</t>
  </si>
  <si>
    <t>Лента из нержавеющей стали  ID4059 для инструмента ID4002 – 1/2″ x 21′ x 0,005″</t>
  </si>
  <si>
    <t>Проводной телефон  KX TS2350CA</t>
  </si>
  <si>
    <t>Блок питания 5,3V 2,4А КVM переключателя  CS1708a</t>
  </si>
  <si>
    <t>Вентилятор  JF0825B1UR 80х80х25 12В с разъемом 2 конт.MOLEX 5239-2(PHU-2) С00039867</t>
  </si>
  <si>
    <t>Аккумуляторный краскопульт  DKSG20K3, 20В, 1200 мл, 1х2Ач 063-4021</t>
  </si>
  <si>
    <t>Воздуходувка  DCV100-XJ</t>
  </si>
  <si>
    <t>Светоотражающая краска красная</t>
  </si>
  <si>
    <t>Светоотражающая краска черная</t>
  </si>
  <si>
    <t>Светоотражающая краска белая</t>
  </si>
  <si>
    <t>Лак акриловый защитный от УФ БМК-5</t>
  </si>
  <si>
    <t>Грунт-основа базовая органо-силикатная для светоотражающих красок "VESTA ТИТАН" белая</t>
  </si>
  <si>
    <t>Сверло рельсовое корончатое d 22мм</t>
  </si>
  <si>
    <t>Сверло рельсовое корончатое  d 36мм</t>
  </si>
  <si>
    <t xml:space="preserve">Набор инструментов из 142 предметов  в пластиковом кейсе </t>
  </si>
  <si>
    <t>Водяная помпа vin NSANPR66PLS301673</t>
  </si>
  <si>
    <t>Рулевая тяга поперечная  vin NSANPR66PLS301673</t>
  </si>
  <si>
    <t>Рулевая тяга продольная  vin NSANPR66PLS301673</t>
  </si>
  <si>
    <t>Свеча для автономной печи  Gluhkerze 251831010100</t>
  </si>
  <si>
    <t>Барабаны тормозные</t>
  </si>
  <si>
    <t>Втулки стабилизаторные резинки передние</t>
  </si>
  <si>
    <t>Втулки стабилизаторные резинки задние</t>
  </si>
  <si>
    <t>фильтр топливный, грубой очистки</t>
  </si>
  <si>
    <t>Шина пневматическая 340/80-18 (12.5-18) BKT CON STAR IND 143A8 TL</t>
  </si>
  <si>
    <t>Автошина 12.00-18 К-70</t>
  </si>
  <si>
    <t>АКБ</t>
  </si>
  <si>
    <t>4.5. ЗАП.ЧАСТИ ТОYОТА КАМРИ (АУП):</t>
  </si>
  <si>
    <t xml:space="preserve">цилиндр тормозной главный </t>
  </si>
  <si>
    <t>Амортизатор передний</t>
  </si>
  <si>
    <t>Амортизатор задний</t>
  </si>
  <si>
    <t>4.6. ЗАП.ЧАСТИ HYUNDAI  ELANTRA  (АУП):</t>
  </si>
  <si>
    <t>4.4. ЗАП.ЧАСТИ ТОYОTA HILUX (ПП):</t>
  </si>
  <si>
    <t>Аккумулятор BARS 6СТ-190 190Ah   (мотовоз МПТ-6)</t>
  </si>
  <si>
    <t>Колодка тормозная локомотивная гребневая тип М ТЭМ1.40.60.024     (мотовоз МПТ-6)</t>
  </si>
  <si>
    <t>Электродвигатель АИР 112 ЕК2 МВ8 3 кВт, 700 об/мин   (мотовоз МПТ-6)</t>
  </si>
  <si>
    <t>Компрессор унифицированный воздушный  У-43102А  (мотовоз МПТ-6)</t>
  </si>
  <si>
    <t>Аккумулятор Security Force SF 1240 (12V / 40Ah) (стационарный путевой рельсосмазыватель СПР-Лайт)</t>
  </si>
  <si>
    <t>Устройство подачи смазки с распределителем (8каналов)</t>
  </si>
  <si>
    <t>Минираспределитель в сборе</t>
  </si>
  <si>
    <t>Распределитель</t>
  </si>
  <si>
    <t>Жгут модема</t>
  </si>
  <si>
    <t>Гидронасос</t>
  </si>
  <si>
    <t>Антенна</t>
  </si>
  <si>
    <t>Зап.части тримера</t>
  </si>
  <si>
    <t>Huter катушка с леской 71/2/25</t>
  </si>
  <si>
    <t>Головка триммера, 150 мм</t>
  </si>
  <si>
    <t xml:space="preserve">Свечи зажигания </t>
  </si>
  <si>
    <t>Зап.части дефектоскопа</t>
  </si>
  <si>
    <t xml:space="preserve">Аккумулятор CSB EVX 12200 (12V / 20Ah)  (ультразвуковой дефектоскоп УДС-РДМ-23)   </t>
  </si>
  <si>
    <t>Зап.части рельслсмазывателя</t>
  </si>
  <si>
    <t>5.2. ЗАП.ЧАСТИ ПУТЕВЫХ МАШИН И ОБОРУДОВАНИИ</t>
  </si>
  <si>
    <t>Belt 37</t>
  </si>
  <si>
    <t>Belt 76</t>
  </si>
  <si>
    <t>V-Belt set XPB-1500-ремень (5 штук на 1 компрессоре)</t>
  </si>
  <si>
    <t xml:space="preserve">Suction regulator RB 115 E - Регулятор RB 115 E </t>
  </si>
  <si>
    <t>Осушитили ALM-CD 430 и ALM-CD 1600</t>
  </si>
  <si>
    <t>Housing separatorbox - корпус сепаратора</t>
  </si>
  <si>
    <t xml:space="preserve"> Pressure regulator - Регулятор давления</t>
  </si>
  <si>
    <t>Element pressure regulator - Элемент регулятора давления</t>
  </si>
  <si>
    <t>Inclined seat valve - Клапан с наклонной посадкой</t>
  </si>
  <si>
    <t>Alternating check valve - Обратный клапан переменного тока</t>
  </si>
  <si>
    <t>3/2-way solenoid valve ALM CD 110 - 1000 -Соленоидный клапан</t>
  </si>
  <si>
    <t>Sanitary valve - Санитарный клапан</t>
  </si>
  <si>
    <t>Quick-action ventilating valve - Быстродействующий вентиляционный клапан</t>
  </si>
  <si>
    <t>Silencer ALM-CD 430-650 - Глушитель</t>
  </si>
  <si>
    <t>Throttle valve - Дроссельный клапан</t>
  </si>
  <si>
    <t>Flap trap - Откидная ловушка</t>
  </si>
  <si>
    <t>5/2-way solenoid valve ALM-CD 1600-10000 - Соленоидный клапан</t>
  </si>
  <si>
    <t>Ball valve - Шаровый клапан</t>
  </si>
  <si>
    <t>Silencer insert 3" - Вставка глушителя</t>
  </si>
  <si>
    <t>MC 1510 BLUE EP 2/3, 400 гр. - Смазка для двигателя</t>
  </si>
  <si>
    <t>Loctite 290, 50ml - Резьбовой фиксатор</t>
  </si>
  <si>
    <t>5.3. ЗАП.ЧАСТИ / МАТЕРИАЛЫ НА КОМПРЕССОРЫ</t>
  </si>
  <si>
    <t>5.4. МАТЕРИАЛЫ ПОЖАРНОЙ СИГНАЛИЗАЦИИ</t>
  </si>
  <si>
    <t>МПП (Н)-2,7(п)-И-ГЭ-У2 Тунгус 2,7 модуль порошкового пожаротушения "</t>
  </si>
  <si>
    <t>МПП Буран-2,5 (2С) модуль порошкового пожаротушения</t>
  </si>
  <si>
    <t>ИПР 513-ЗАМ Извещатель пожарный ручной адресный</t>
  </si>
  <si>
    <t>Люкс -24 «Автоматика отключена» Оповещатель световой 24В У</t>
  </si>
  <si>
    <t>Люкс -24 «Газ Не входи» Оповещатель световой 24В</t>
  </si>
  <si>
    <t>Люкс -24 «Газ Уходи» Оповещатель световой 24В</t>
  </si>
  <si>
    <t>Светильник авапийный светодиодный ДПА 5030-1</t>
  </si>
  <si>
    <t>Конус ветроуказатель (Флюгер)</t>
  </si>
  <si>
    <t>4</t>
  </si>
  <si>
    <t>20</t>
  </si>
  <si>
    <t>8</t>
  </si>
  <si>
    <t>5.5. МАТЕРИАЛЫ ДЛЯ РЕМОНТА СТИРАЛЬНЫХ И СУШИЛЬНОЙ МАШИН</t>
  </si>
  <si>
    <t>Для сушильной машины ВС-15 ТЭН</t>
  </si>
  <si>
    <t>Для стирально-отжимной машины В-15  ТЭН</t>
  </si>
  <si>
    <t>Для стирально-отжимной машины В-15 Уплотнение торцевое</t>
  </si>
  <si>
    <t>Для стирально-отжимной машины В-15 Подшипник 6310</t>
  </si>
  <si>
    <t>Для стирально-отжимной машины В-15 Подшипник 6309</t>
  </si>
  <si>
    <t>Для сушильной машины ВС-15 Ремень XPZ-1250</t>
  </si>
  <si>
    <t>Для стирально-отжимной машины В-15 Уплотнение люка-Л25.06.00.004</t>
  </si>
  <si>
    <t>Для стирально-отжимной машины В-15 Ремень SPZ-2000</t>
  </si>
  <si>
    <t xml:space="preserve">Доставка до Атырау </t>
  </si>
  <si>
    <t>Картридж Europrint EPC-285A</t>
  </si>
  <si>
    <t>Europrint EPC-217A</t>
  </si>
  <si>
    <t>Xerox ORIGINAL, 006R01831 (жёлтый), Для Xerox VersaLink C7120/25/30 (оригинал)</t>
  </si>
  <si>
    <t>Xerox ORIGINAL, 006R01830 (пурпурный), Для Xerox VersaLink
C7120/25/30 (оригинал)</t>
  </si>
  <si>
    <t>Xerox ORIGINAL, 006R01829 (голубой), Для Xerox VersaLink C7120/25/30 (оригинал)</t>
  </si>
  <si>
    <t>Xerox ORIGINAL, 006R01828 (чёрный), Для Xerox VersaLink C7120/25/30 (оригинал)</t>
  </si>
  <si>
    <t>WD64PURZ WD Purple, WESTERN DIGITAL HDD Video Surveillance WD Purple 6TB CMR, 3.5'', 256MB, SATA 6Gbps, TBW: 180</t>
  </si>
  <si>
    <t>HP 647594-B21 Ethernet 1Gb 4-Port 331T Adapter Card</t>
  </si>
  <si>
    <t xml:space="preserve">Сетевая карта, TP-Link, TG-3468, 10/100/1000 Мбит/с адаптер PCIe (32 бита), Wake-on-LAN </t>
  </si>
  <si>
    <t>Ремень переноса 115R00127</t>
  </si>
  <si>
    <t>XEROX ORIGINAL 115R00115 фьюзер</t>
  </si>
  <si>
    <t>Видеокарта Palit RTX GeForce 3050 STORMX NE63050018JE-1070F 6 Гб</t>
  </si>
  <si>
    <t>Canon 070H оригинал</t>
  </si>
  <si>
    <t>Кабель DisplayPort iPower iPDP8k20, 2м, OEM</t>
  </si>
  <si>
    <t xml:space="preserve">Seagate Enterprise Capacity 4TB, (ST4000NM0035) </t>
  </si>
  <si>
    <t xml:space="preserve">Крепление для 2-х мониторов настольное с газлифтом North Bayou H180, 22"-33", </t>
  </si>
  <si>
    <t>Беспроводная телефонная трубка Yealink BTH58</t>
  </si>
  <si>
    <t>Блок питания ARDV-10-5A (5V, 2A)</t>
  </si>
  <si>
    <t>Yealink EXP50</t>
  </si>
  <si>
    <t>Туба Canon C-EXV42 (6908B002)</t>
  </si>
  <si>
    <t>Hikvision DS-2CD2623G2-IZS</t>
  </si>
  <si>
    <t xml:space="preserve">Hikvision DS-2CD1163G2-LIUF </t>
  </si>
  <si>
    <t>Картридж 106R03745 черный (black), до 23600стр. (оригинал)</t>
  </si>
  <si>
    <t xml:space="preserve">Картридж WCC C7020 106R03747 пурпурный(magenta),16.5k (оригинал) </t>
  </si>
  <si>
    <t xml:space="preserve">Картридж WCC C7020 106R03746 желтый (yellow),16.5k (оригинал) </t>
  </si>
  <si>
    <t>Картридж WCC C7020 106R03748 голубой (cyan),16.5k (оригинал)</t>
  </si>
  <si>
    <t xml:space="preserve">Мышь HP 200 черный </t>
  </si>
  <si>
    <t>Проводная мышь HP 265A9A6 125 WRD Mouse</t>
  </si>
  <si>
    <t>Оптическая мышь HP E5E76AA X500 Wired/800dpi/USB</t>
  </si>
  <si>
    <t>hp 125 wired keyboard kb kz</t>
  </si>
  <si>
    <t>Лента полноцветная YMCKO 200 отпечатков Evolis R5F002SAA</t>
  </si>
  <si>
    <t>HDD HPE/2.4TB SAS 12G 10K SFF (2.5in) 512e 3yr Wty SC DS HDD жестки диск для сервера</t>
  </si>
  <si>
    <t>Твердотельный накопитель SSD, 970 EVO Plus, 500 ГБ, M.2 PCIe 3.0x4, 3500/3200 Мб/с</t>
  </si>
  <si>
    <t>Подставка для ноутбука  CMLC-1101</t>
  </si>
  <si>
    <t>USB Flash карта  DTKN/32GB 32GB серебристый</t>
  </si>
  <si>
    <t>Фотобарабан, 013R00688, Для Xerox VersaLink C7120/25/30</t>
  </si>
  <si>
    <t>Фотобарабан, 113R00780 (по одному на каждый цвет), Для Xerox VersaLink C7020/C7025/C7030, чёрный 109 000 страниц (А4), цветной 87 000 страниц (А4)</t>
  </si>
  <si>
    <t>Коврик для компьютерной мыши, 290x210x2mm, Резиновая основа, Тканевая поверхность, Склеивание, Гладкая поверхность, Черный</t>
  </si>
  <si>
    <t>Алюминиевая стремянка 3 ступени, высота площадки 1 м</t>
  </si>
  <si>
    <t>Маркер по металлу sp110(черный)</t>
  </si>
  <si>
    <t>Маркер по металлу sp110(белый)</t>
  </si>
  <si>
    <t>Краскопульт электрический воздушный HVLP Зубр, 650вт, КПЭ-650</t>
  </si>
  <si>
    <t>Краскопульт аккумуляторный 18V Makita серии LXT</t>
  </si>
  <si>
    <t xml:space="preserve">Замок навесной </t>
  </si>
  <si>
    <t>Леска для триммера Huter "Здевзда" 3 мм х 12м</t>
  </si>
  <si>
    <t xml:space="preserve"> Huter каташка с леской 71/2/25</t>
  </si>
  <si>
    <t>Головка триммера для травы, травокосилки 150мм</t>
  </si>
  <si>
    <t xml:space="preserve">Катушка для триммера с цепью </t>
  </si>
  <si>
    <t>Шкурка на тканевой основе 800мм*30м Р400 рулон</t>
  </si>
  <si>
    <t>Щетка для УШМ, 100 мм, М14 чашка, латунированная витая проволка</t>
  </si>
  <si>
    <t>Щетка для УШМ, 125 мм, посадка 22,2 мм, плоская, крученая проволка 0,5 мм Матрикс</t>
  </si>
  <si>
    <t>Диск коралловый зачистной 125 мм для УШМ</t>
  </si>
  <si>
    <t>Опорная тарелка на УШМ с переходником на дрель 125х10мм</t>
  </si>
  <si>
    <t>Шлифовальные круги на липучке 125мм, Р80</t>
  </si>
  <si>
    <t>Щиток защитный</t>
  </si>
  <si>
    <t>Манометр ручной для измерения давления, для шин пластиковый в черном цвете</t>
  </si>
  <si>
    <t>Ножовка по дереву ручная GS Стандарт 20 черный, длина 500 мм</t>
  </si>
  <si>
    <t>Полотно для пилы по металлу для лобзика, Шаг зубьев (переменный): 1.1-1.5 ммОбщая длина: 92 мм, Рабочая длина: 67 мм</t>
  </si>
  <si>
    <t>Смазка пластичная антифрикционная Литол 24 Газпром 150гр</t>
  </si>
  <si>
    <t>Строительный нож</t>
  </si>
  <si>
    <t>Лезвие для строительного ножа</t>
  </si>
  <si>
    <t>Рулетка 10м</t>
  </si>
  <si>
    <t>Рулетка 5м</t>
  </si>
  <si>
    <t>Удленитель 50м</t>
  </si>
  <si>
    <t>GREENER сумка GR-151612807 (44х25х29 см)</t>
  </si>
  <si>
    <t>Подставка для мыла</t>
  </si>
  <si>
    <t>Полка для ванной угловая</t>
  </si>
  <si>
    <t>Коврик в ванную противоскользящий 36х65 на присосках</t>
  </si>
  <si>
    <t xml:space="preserve">Смесители для душевых </t>
  </si>
  <si>
    <t>Смесители для раковин  Voda "Nega"</t>
  </si>
  <si>
    <t>Ручки для межкомнатных дверей(замок, ключ)</t>
  </si>
  <si>
    <t>Ручки для металлических дверей(замок, ключ)</t>
  </si>
  <si>
    <t xml:space="preserve">Плечики для одежды дерево 43 см </t>
  </si>
  <si>
    <t>Шланг поливочный морозостойкий 5/8 50 м армированный</t>
  </si>
  <si>
    <t xml:space="preserve">лопата </t>
  </si>
  <si>
    <t>Навесной замок для замыкания закладок стрелочных переводов</t>
  </si>
  <si>
    <t>Цилиндры для труб EURO-ШЕЛЛ плотность: 80 (фольгированные) 1000*57*50 мм</t>
  </si>
  <si>
    <t>Защитный экран для кондиционера</t>
  </si>
  <si>
    <t>Щетка STAYER "MASTER" проволочная стальная с пластмассовой ручкой, 5 рядов ( 35015-5 )</t>
  </si>
  <si>
    <t xml:space="preserve">шт </t>
  </si>
  <si>
    <t>Заглушка по металлу D15 наружная резьба</t>
  </si>
  <si>
    <t>Заглушка по металлу D20 наружная резьба</t>
  </si>
  <si>
    <t>Заглушка по металлу D15 внутренняя резьба</t>
  </si>
  <si>
    <t>Заглушка по металлу D20 внутренняя резьба</t>
  </si>
  <si>
    <t>Саморезы по дереву черные 3,5х32 мм, в упаковке 600шт</t>
  </si>
  <si>
    <t>Саморезы по дереву черные 3,5х51 мм,  в упаковке 600шт</t>
  </si>
  <si>
    <t>Саморезы по дереву черные 4,2х70 мм,  в упаковке 600шт</t>
  </si>
  <si>
    <t>Краны пластиковые D20</t>
  </si>
  <si>
    <t>Краны пластиковые D25</t>
  </si>
  <si>
    <t>Краны пластиковые D32</t>
  </si>
  <si>
    <t>Краны пластиковые D40</t>
  </si>
  <si>
    <t xml:space="preserve">Бита крестовая для шуропеверта PH2 длина 50 мм, диаметр хвостовика 6,35мм  </t>
  </si>
  <si>
    <t xml:space="preserve">Сверло по металлу 3 мм Длина 61 мм Длина рабочей части 33 мм </t>
  </si>
  <si>
    <t xml:space="preserve">Сверло по металлу 4 мм Длина75 мм
 Длина рабочей части 43 мм </t>
  </si>
  <si>
    <t xml:space="preserve">Сверло по металлу 5 мм Длина 86 мм Длина рабочей части 52 мм </t>
  </si>
  <si>
    <t xml:space="preserve">Сверло по металлу 6 мм, Длина 101 мм, Длина рабочей части 63 мм </t>
  </si>
  <si>
    <t>Сверло по металлу 7 мм Длина 109 мм Длина рабочей части 69 мм</t>
  </si>
  <si>
    <t xml:space="preserve">Сверло по металлу 8 мм Длина 117 мм Длина рабочей части 75 мм </t>
  </si>
  <si>
    <t xml:space="preserve">Сверло по металлу 9 мм Длина 125 мм Длина рабочей части 81 мм </t>
  </si>
  <si>
    <t xml:space="preserve">Сверло по металлу 10 мм Длина 133 мм Длина рабочей части 87 мм </t>
  </si>
  <si>
    <t xml:space="preserve">Сверло по металлу 12 мм Длина 151 мм Длина рабочей части 101 мм </t>
  </si>
  <si>
    <t>Скотч малярный 18 мм. x 50 м. до 80 C.</t>
  </si>
  <si>
    <t>Светоотражающая лента, самоклеящаяся черно-желтая , 5см х 25м</t>
  </si>
  <si>
    <t xml:space="preserve"> Валик для покраски "поролон"+2шубки 100 (мм) д 42мм д.руч.6мм</t>
  </si>
  <si>
    <t>Валик для покраски 200 (мм) д 48мм, д руч 6мм, крепление шплинтом</t>
  </si>
  <si>
    <t>Антикрас (Краско) средство для снятия старой краски, универсальная смывка.</t>
  </si>
  <si>
    <t>Кузбасслак БТ-577 ГОСТ 5631</t>
  </si>
  <si>
    <t xml:space="preserve">Грунт-эмаль желтая </t>
  </si>
  <si>
    <t xml:space="preserve">Грунт-эмаль белая </t>
  </si>
  <si>
    <t>Грунт-эмаль  RAL 7040 фасовка</t>
  </si>
  <si>
    <t xml:space="preserve">Грунт-эмаль черная </t>
  </si>
  <si>
    <t xml:space="preserve">Грунт-эмаль красная </t>
  </si>
  <si>
    <t>Кисть макловица  84121 (30х100мм, натуральная щетина)</t>
  </si>
  <si>
    <t>8. МАТЕРИАЛЫ  ДЛЯ  ОБУЧЕНИЯ  ПО  ОХРАНЕ  ТРУДА  И  БЕЗОПАСНОСТИ  ДВИЖЕНИЯ</t>
  </si>
  <si>
    <t>Стенды по безопасности движения и охране труда (размеры: 1,3 м х 2 м) из алюкабонд позиция №18</t>
  </si>
  <si>
    <t>Знаки предупреждающие из алюкабонд (разм. 0,5м х 0,5м) позиция №20</t>
  </si>
  <si>
    <t>Знаки предупреждающие (ПВХ, бумажный--самоклеющий. Разм 0,15*0,25м) позиция №19</t>
  </si>
  <si>
    <t>Отдел ПромБез, ОТиТБ</t>
  </si>
  <si>
    <t>9. СПЕЦОДЕЖДЫ,  СПЕЦОБУВИ  И  СИЗ</t>
  </si>
  <si>
    <t>Костюм сварщика (зимний)</t>
  </si>
  <si>
    <t>Костюм утепленный для защиты от термических рисков электрической дуги из материала с постоянными термостойкими св-ми. (комплект), для электромехаников по электроснабжению, Вольт. (Электрики)</t>
  </si>
  <si>
    <t>Костюм х/б летний для защиты от общих производственных загрязнений и механических воздействий с антистатической нитью, с масловодоотталкивающей отделкой (костюм+брюки), для работников СЦБ, ТОР, и слесарей УЛХ. Оператор</t>
  </si>
  <si>
    <t>Костюм утепленный для защиты от пониженных температур, общих производственных загрязнений и механических воздействий (комплект) для ИТР. Дублин</t>
  </si>
  <si>
    <t>Костюм х/б для защиты от производственных загрязнений (летний) для ИТР. Дублин</t>
  </si>
  <si>
    <t>Костюм х/б для защиты от производственных загрязнений для АХО, Сахара</t>
  </si>
  <si>
    <t>Летний головной убор</t>
  </si>
  <si>
    <t>Сапоги юфтевые утепленные на нефтеморозостойкой подошве</t>
  </si>
  <si>
    <t>Перчатки диэлектрические</t>
  </si>
  <si>
    <t>10. БЛАНОЧНАЯ  ПРОДУКЦИЯ</t>
  </si>
  <si>
    <t>Корешок предупреждения</t>
  </si>
  <si>
    <t xml:space="preserve">Книга сдачи грузовых документов </t>
  </si>
  <si>
    <t>Журнал регистрации наливных сведении</t>
  </si>
  <si>
    <t>Журнал диспансерного наблюдения</t>
  </si>
  <si>
    <t>Журнал регистрации повторных алкотестов</t>
  </si>
  <si>
    <t>Журнал температуры и относительной влажности воздуха</t>
  </si>
  <si>
    <t xml:space="preserve">Журнал учета листов нетрудоспособности </t>
  </si>
  <si>
    <t>Журнал учета работы кварцевых ламп</t>
  </si>
  <si>
    <t xml:space="preserve">Журнал учета расхода дезинфицирующих препаратов </t>
  </si>
  <si>
    <t xml:space="preserve">Журнал учета температурного режима холодильного оборудования </t>
  </si>
  <si>
    <t xml:space="preserve">Журнал учета медицинских отходов </t>
  </si>
  <si>
    <t xml:space="preserve">Справка по тормозам </t>
  </si>
  <si>
    <t>Уведомление выпуска больных вагонов из ремонта</t>
  </si>
  <si>
    <t>11. ПИТЬЕВАЯ  ВОДА</t>
  </si>
  <si>
    <t>12. МЕДИКАМЕНТЫ  И  МЕДИЦИНСКИЕ ИЗДЕЛИЯ</t>
  </si>
  <si>
    <t>12.1. МЕДИКАМЕНТЫ - по нормативу Министерства здравоохранения</t>
  </si>
  <si>
    <t>Цетрин</t>
  </si>
  <si>
    <t>12.2. МЕДИЗДЕЛИЯ - по нормативу Министерства здравоохранения</t>
  </si>
  <si>
    <t>Перчатки виниловые (для мед.п.)</t>
  </si>
  <si>
    <t>Тонометр механический</t>
  </si>
  <si>
    <t>Подвесные картотечные папки</t>
  </si>
  <si>
    <t>Папка для документов черного цвета</t>
  </si>
  <si>
    <t>Коробка для документов А4, гофрокартон,150мм, размер 250х320мм.</t>
  </si>
  <si>
    <t>Нитка для переплета около 900 м.</t>
  </si>
  <si>
    <t>13. КАНЦЕЛЯРСКИЕ ТОВАРЫ</t>
  </si>
  <si>
    <t>Тележка для уборки помещения 2 по 25л. с лотком для моющихся средств</t>
  </si>
  <si>
    <t>коврики резиновые</t>
  </si>
  <si>
    <t>веник с совком</t>
  </si>
  <si>
    <t>комет  (100 гр.)</t>
  </si>
  <si>
    <t>ферри (1 л)</t>
  </si>
  <si>
    <t>порошок автомат (2 кг)</t>
  </si>
  <si>
    <t>мистер Пропер</t>
  </si>
  <si>
    <t>мистер Мускул</t>
  </si>
  <si>
    <t>освежитель воздуха Glade 300 мл</t>
  </si>
  <si>
    <t>чистящее средство "Domestos"</t>
  </si>
  <si>
    <t>чистящее средство "Cif"</t>
  </si>
  <si>
    <t xml:space="preserve">Пипидастр
</t>
  </si>
  <si>
    <t>чистящее средство "Azelit"</t>
  </si>
  <si>
    <t>14. ХОЗЯЙСТВЕННЫЕ  ТОВАРЫ</t>
  </si>
  <si>
    <t>Бензин АИ95</t>
  </si>
  <si>
    <t>15. СПЕЦМОЛОКО  И  СПЕЦМЫЛО</t>
  </si>
  <si>
    <t>16. Топливо на автобусы и служебный автотранспорт</t>
  </si>
  <si>
    <t>Масло марки А для гидропередачи ТУ 38.01.434.87</t>
  </si>
  <si>
    <t xml:space="preserve">Масло МГЕ 46-В  ТУ 38.001347-83 </t>
  </si>
  <si>
    <t>Масло ВМГЗ ТУ 38.101479-86</t>
  </si>
  <si>
    <t>Масло трансмиссионное ТСп-10  гост 23652-79</t>
  </si>
  <si>
    <t>Масло моторное М8 ДМ гост 8581-78 (зимнее)</t>
  </si>
  <si>
    <t>Смазка Литол-24, универсальная, антифрикционная, в тюбике, 100 г</t>
  </si>
  <si>
    <t>Охлаждающая жидкость  А40М</t>
  </si>
  <si>
    <t>Охлаждающая жидкость  А65М</t>
  </si>
  <si>
    <t>Моторное масло  5W-40 R для передвижных электростанции "Huter" (1шт) и АБ-4 (2шт.) на бензине</t>
  </si>
  <si>
    <t xml:space="preserve">Трансмиссионное мотороное  масло  NORMA+ MONO 30 </t>
  </si>
  <si>
    <t xml:space="preserve">Полусинтетическое моторное масло  R5 E 10w-40 </t>
  </si>
  <si>
    <t>Гидравлическое масло  Hydro ISO 46</t>
  </si>
  <si>
    <t>Трансмиссионное масло TRH 97 5 л.</t>
  </si>
  <si>
    <t>17. МАСЛА  И  СМАЗОЧНЫЕ  МАТЕРИАЛЫ</t>
  </si>
  <si>
    <t>ПТО</t>
  </si>
  <si>
    <t>Аренда металлического 1,1 м³ контейнера в количестве 6 единиц</t>
  </si>
  <si>
    <t xml:space="preserve">1. Коммунальные услуги </t>
  </si>
  <si>
    <t>Интернет и телефония  (абонентская плата)</t>
  </si>
  <si>
    <t>Офис менеджер</t>
  </si>
  <si>
    <t>Дезинсекция от комаров, мошек, мух прилегающей территории, открытых пространств методом горячего тумана Перечень объектов с площадью обработки прилагается.</t>
  </si>
  <si>
    <t>2. Услуги охраны объекта</t>
  </si>
  <si>
    <t>Лабораторные испытания внутриплащадочной кабельной сети</t>
  </si>
  <si>
    <t>Счетчик газа G25</t>
  </si>
  <si>
    <t>Счетчик газа G100</t>
  </si>
  <si>
    <t>Оптический рефлектометр DVP-323</t>
  </si>
  <si>
    <t>UT595 Прибор для измерения и проверки параметров электробезопасности</t>
  </si>
  <si>
    <t>Указатели последовательност чередовани фаз УПФ-800 и УПФ-2500</t>
  </si>
  <si>
    <t>Анализатор Алкотестор AlcoStop 5000</t>
  </si>
  <si>
    <t>Пирометр инфракрасный АКИП-9308</t>
  </si>
  <si>
    <t>Клещи токоизмерительные АРРА 30</t>
  </si>
  <si>
    <t>Ампервольтметр ЭК 2346-1</t>
  </si>
  <si>
    <t>Вольтметр аккумуляторный ЭВ 2235</t>
  </si>
  <si>
    <t>Сигнализатор загазованности СЗ-1</t>
  </si>
  <si>
    <t>Дефектоскоп для определения дефектов УДС1-РДМ-1М1</t>
  </si>
  <si>
    <t>Секундомер механический СОПпр-2а-3-000</t>
  </si>
  <si>
    <t>Штангенциркуль путевой ПШВ "Путеец"</t>
  </si>
  <si>
    <t>Шаблон  путевые ПШ 1520</t>
  </si>
  <si>
    <t>Шаблон путеизмерительный широкой колеи 1520мм ЦУП-3Д</t>
  </si>
  <si>
    <t>Метрошток МШС 4,0</t>
  </si>
  <si>
    <t>Кронциркуль КР 150</t>
  </si>
  <si>
    <t>Устройство для измерения высоты оси автосцепки Т1339.00.000</t>
  </si>
  <si>
    <t>Штанген для измерения базы тележек Т914.01</t>
  </si>
  <si>
    <t>Шаблон для автосцепки (Холодова) 873р</t>
  </si>
  <si>
    <t>Шаблон вертикального подреза гребня (ВПГ) 447.08</t>
  </si>
  <si>
    <t>Шаблон толщиномер 447.07</t>
  </si>
  <si>
    <t>Шаблон абсолютный 447.05</t>
  </si>
  <si>
    <t>Шаблон для измерения внутренних граней ободов колес (штанген РВП) 447.02</t>
  </si>
  <si>
    <t>Скоба для измерения диаметра колесных пар 447.01</t>
  </si>
  <si>
    <t>Манометр технический  МТ-100</t>
  </si>
  <si>
    <t>Манометр QM MP-3-U</t>
  </si>
  <si>
    <t>Термометр  Т63</t>
  </si>
  <si>
    <t>Услуги поверки измерительных приборов и оборудований (манометры и шаблоны)</t>
  </si>
  <si>
    <t>Члены согласительной комиссии</t>
  </si>
  <si>
    <t>Специалисты отдела ПБ, ОТиЭ "Безопасная организация работ "</t>
  </si>
  <si>
    <t>Оптимизация бизнес-процессов по СМК</t>
  </si>
  <si>
    <t>Трудовой кодекс РК: актуальные изменения 2025 г.</t>
  </si>
  <si>
    <t>Повышение квалификации для обладателей сертификата"Профессиональный бухгалтер РК"</t>
  </si>
  <si>
    <t>Курс "Изменения в Налоговом кодекс"</t>
  </si>
  <si>
    <t xml:space="preserve">Безопасная организация работ </t>
  </si>
  <si>
    <t>Программа курсов по электробезопасности</t>
  </si>
  <si>
    <t>Культура безопасности</t>
  </si>
  <si>
    <t>Техническое обслуживание и ремонт стиральной и сушильной машины 2 раза в год</t>
  </si>
  <si>
    <t>Видеораспознавание СИЗ  услуга</t>
  </si>
  <si>
    <t>Участие СЦБСиЭ</t>
  </si>
  <si>
    <t>Ремонт, замена запчастей и перезарядка порошковых и углекислотных огнетушителей</t>
  </si>
  <si>
    <t xml:space="preserve"> Финансовый директор_________________________________Абдурахманова С.З.</t>
  </si>
  <si>
    <t>месяц,шт</t>
  </si>
  <si>
    <t xml:space="preserve">Интернет </t>
  </si>
  <si>
    <t>Предоставление в пользование одного SIP номера (SIP номер)  - ежемесячный платеж</t>
  </si>
  <si>
    <t>8. Дератизация, дезинсекция и дезинфекция</t>
  </si>
  <si>
    <t>9. Услуги по разработке технической документации</t>
  </si>
  <si>
    <t>10. АТТЕСТАЦИЯ  ПРОИЗВОДСТВЕННЫХ  ОБЪЕКТОВ  ПО  УСЛОВИЯМ  ТРУДА</t>
  </si>
  <si>
    <t>11. УСЛУГИ  ОБЕСПЕЧЕНИЯ  ПОЖАРНОЙ  БЕЗОПАСНОСТИ</t>
  </si>
  <si>
    <t>12. УСЛУГИ  СОПРОВОЖДЕНИЯ  АППАРАТНО - ПРОГРАММНОГО  КОМПЛЕКСА</t>
  </si>
  <si>
    <t>13. УСЛУГИ  ПОВЕРОЧНЫХ РАБОТ</t>
  </si>
  <si>
    <t>14. УСЛУГИ  ТЕХНИЧЕСКОЙ  ЭКСПЕРТИЗЫ  ИНВЕСТПРОГРАММЫ:</t>
  </si>
  <si>
    <t>15. УСЛУГИ  РЕМОНТНЫХ  РАБОТ  ПО  ИССО</t>
  </si>
  <si>
    <t>16. ОБУЧЕНИЕ  ПЕРСОНАЛА</t>
  </si>
  <si>
    <t>17. ОБУЧЕНИЕ  ПО  ПРОМЫШЛЕННОЙ  БЕЗОПАСНОСТИ  И  ОХРАНЕ  ТРУДА</t>
  </si>
  <si>
    <t>18. ТЕХНИЧЕСКОЕ  СОПРОВОЖДЕНИЕ  ПРОГРАММЫ  1С</t>
  </si>
  <si>
    <t>19. ТЕХНИЧЕСКОЕ  СОПРОВОЖДЕНИЕ  ПРОГРАММЫ  ЦЕНТРАЛЬНОГО   КАЗНАЧЕЙСТВА</t>
  </si>
  <si>
    <t>20. ТЕХНИЧЕСКОЕ  ОБСЛУЖИВАНИЕ  ТРАНСПОРТНЫХ  СРЕДСТВ</t>
  </si>
  <si>
    <t>21. ТЕХНИЧЕСКОЕ  ОБСЛУЖИВАНИЕ  КОТЕЛЬНОЙ  УСТАНОВКИ</t>
  </si>
  <si>
    <t>22. ТЕХНИЧЕСКОЕ  ОБСЛУЖИВАНИЕ  СТАЦИОНАРНОГО  ПУТЕВОГО  РЕЛЬСОСМАЗЫВАТЕЛЯ</t>
  </si>
  <si>
    <t>23. ТЕХНИЧЕСКОЕ  ОБСЛУЖИВАНИЕ  УСТРОЙСТВ  СЦБ</t>
  </si>
  <si>
    <t>24. ТЕХНИЧЕСКОЕ  ОБСЛУЖИВАНИЕ  СТИРАЛЬНОЙ  И  СУШИЛЬНОЙ  МАШИНЫ</t>
  </si>
  <si>
    <t>25. Услуги по техническому обслуживанию дизель генераторов</t>
  </si>
  <si>
    <t>26. ТЕХНИЧЕСКОЕ  ОБСЛУЖИВАНИЕ  СИСТЕМЫ  ТУРНИКЕТА</t>
  </si>
  <si>
    <t>27. ТЕХНИЧЕСКОГО  ОБСЛУЖИВАНИЯ  СИСТЕМЫ  ВИДЕОНАБЛЮДЕНИЯ</t>
  </si>
  <si>
    <t>28. ТЕХНИЧЕСКОЕ  ОБСЛУЖИВАНИЕ  СИСТЕМЫ  ПОЖАРНОЙ  СИГНАЛИЗАЦИИ</t>
  </si>
  <si>
    <t>29. ТЕХНИЧЕСКОЕ  ОБСЛУЖИВАНИЕ  СИСТЕМ  ВЕНТИЛЯЦИИ  И  КОНДИЦИОНИРОВАНИЯ</t>
  </si>
  <si>
    <t>30. Техническое обслуживание газопровода и газового оборудования</t>
  </si>
  <si>
    <t>31. Техническое обслуживание компрессоров и обмотка двигателей</t>
  </si>
  <si>
    <t>32. Ремонт и перезарядки огнетушителей / баллонов</t>
  </si>
  <si>
    <t>33. ОБЯЗАТЕЛЬНОЕ  СТРАХОВАНИЕ ГРАЖДАНСКО - ПРАВОВОЙ  ОТВЕТСТВЕННОСТИ  ВЛАДЕЛЬЦЕВ  ТРАНСПОРТНЫХ  СРЕДСТВ</t>
  </si>
  <si>
    <t>34. Услуги страхования</t>
  </si>
  <si>
    <t>35. ТЕХНИЧЕСКИЙ  ОСМОТР  ТРАНСПОРТНЫХ  СРЕДСТВ</t>
  </si>
  <si>
    <t>Начальник отдела закупок______________________________Жиенбеков А.Г.</t>
  </si>
  <si>
    <t>Техническая поддержка интернет-сайта и продление домена</t>
  </si>
  <si>
    <t>36. ТЕХНИЧЕСКАЯ  ПОДДЕРЖКА  ВЕБ - САЙТА</t>
  </si>
  <si>
    <t xml:space="preserve">«Утверждено» согласно приказа №96-П        от «05» декабря 2024 года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</si>
</sst>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_р_._-;\-* #,##0.00_р_._-;_-* &quot;-&quot;??_р_._-;_-@_-"/>
    <numFmt numFmtId="165" formatCode="_(* #,##0.00_);_(* \(#,##0.00\);_(* &quot;-&quot;??_);_(@_)"/>
    <numFmt numFmtId="166" formatCode="#,##0.0"/>
    <numFmt numFmtId="167" formatCode="_-* #,##0_р_._-;\-* #,##0_р_._-;_-* &quot;-&quot;??_р_._-;_-@_-"/>
    <numFmt numFmtId="168" formatCode="_-* #,##0.00\ _₽_-;\-* #,##0.00\ _₽_-;_-* &quot;-&quot;??\ _₽_-;_-@_-"/>
    <numFmt numFmtId="169" formatCode="_-* #,##0.00\ _₸_-;\-* #,##0.00\ _₸_-;_-* &quot;-&quot;??\ _₸_-;_-@_-"/>
    <numFmt numFmtId="170" formatCode="_-* #,##0.00\ _р_._-;\-* #,##0.00\ _р_._-;_-* &quot;-&quot;??\ _р_._-;_-@_-"/>
    <numFmt numFmtId="171" formatCode="[$-419]mmmm;@"/>
    <numFmt numFmtId="172" formatCode="#,##0;[Red]#,##0"/>
    <numFmt numFmtId="173" formatCode="0.000"/>
    <numFmt numFmtId="174" formatCode="#,##0\ _₽"/>
  </numFmts>
  <fonts count="6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Helv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  <charset val="204"/>
    </font>
    <font>
      <sz val="8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sz val="12"/>
      <color indexed="8"/>
      <name val="Arial"/>
      <family val="2"/>
      <charset val="204"/>
    </font>
    <font>
      <sz val="12"/>
      <color rgb="FF00000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2"/>
      <name val="Arial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color indexed="8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04"/>
    </font>
    <font>
      <sz val="10"/>
      <name val="Arial Cyr"/>
    </font>
    <font>
      <sz val="8"/>
      <name val="Arial"/>
      <family val="2"/>
    </font>
    <font>
      <sz val="12"/>
      <color indexed="8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C0C0C0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8">
    <xf numFmtId="0" fontId="0" fillId="0" borderId="0"/>
    <xf numFmtId="0" fontId="15" fillId="0" borderId="0"/>
    <xf numFmtId="165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9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0" fillId="0" borderId="0"/>
    <xf numFmtId="0" fontId="14" fillId="0" borderId="0"/>
    <xf numFmtId="164" fontId="18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0" fontId="9" fillId="0" borderId="0"/>
    <xf numFmtId="165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8" fillId="0" borderId="0"/>
    <xf numFmtId="0" fontId="8" fillId="0" borderId="0"/>
    <xf numFmtId="0" fontId="27" fillId="0" borderId="0"/>
    <xf numFmtId="0" fontId="14" fillId="4" borderId="5" applyNumberFormat="0" applyProtection="0">
      <alignment horizontal="left" vertical="center" indent="1"/>
    </xf>
    <xf numFmtId="0" fontId="15" fillId="0" borderId="0"/>
    <xf numFmtId="0" fontId="14" fillId="0" borderId="0"/>
    <xf numFmtId="0" fontId="14" fillId="0" borderId="0"/>
    <xf numFmtId="0" fontId="14" fillId="0" borderId="0"/>
    <xf numFmtId="0" fontId="39" fillId="0" borderId="0"/>
    <xf numFmtId="0" fontId="7" fillId="0" borderId="0"/>
    <xf numFmtId="164" fontId="1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14" fillId="0" borderId="0"/>
    <xf numFmtId="0" fontId="41" fillId="0" borderId="0"/>
    <xf numFmtId="0" fontId="39" fillId="0" borderId="0"/>
    <xf numFmtId="0" fontId="14" fillId="0" borderId="0"/>
    <xf numFmtId="0" fontId="5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8" fillId="0" borderId="0"/>
    <xf numFmtId="0" fontId="2" fillId="0" borderId="0"/>
    <xf numFmtId="0" fontId="15" fillId="0" borderId="0"/>
    <xf numFmtId="164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0" fontId="2" fillId="0" borderId="0"/>
    <xf numFmtId="0" fontId="2" fillId="0" borderId="0"/>
    <xf numFmtId="164" fontId="3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9" fillId="0" borderId="0"/>
    <xf numFmtId="0" fontId="14" fillId="0" borderId="0"/>
    <xf numFmtId="0" fontId="49" fillId="0" borderId="0"/>
    <xf numFmtId="0" fontId="14" fillId="0" borderId="0"/>
    <xf numFmtId="0" fontId="14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14" fillId="0" borderId="0"/>
    <xf numFmtId="0" fontId="49" fillId="0" borderId="0"/>
    <xf numFmtId="0" fontId="49" fillId="0" borderId="0"/>
    <xf numFmtId="0" fontId="14" fillId="0" borderId="0"/>
    <xf numFmtId="0" fontId="49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51" fillId="0" borderId="0" applyFont="0" applyFill="0" applyBorder="0" applyAlignment="0" applyProtection="0"/>
    <xf numFmtId="0" fontId="51" fillId="0" borderId="0"/>
    <xf numFmtId="0" fontId="2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4" fillId="0" borderId="0"/>
    <xf numFmtId="0" fontId="2" fillId="0" borderId="0"/>
    <xf numFmtId="0" fontId="39" fillId="0" borderId="0"/>
    <xf numFmtId="16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41" fillId="0" borderId="0">
      <alignment horizontal="left"/>
    </xf>
    <xf numFmtId="0" fontId="2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4" fillId="0" borderId="0"/>
    <xf numFmtId="0" fontId="15" fillId="0" borderId="0"/>
    <xf numFmtId="0" fontId="2" fillId="0" borderId="0"/>
    <xf numFmtId="0" fontId="14" fillId="0" borderId="0"/>
    <xf numFmtId="0" fontId="14" fillId="0" borderId="0"/>
    <xf numFmtId="0" fontId="14" fillId="4" borderId="15" applyNumberFormat="0" applyProtection="0">
      <alignment horizontal="left" vertical="center" indent="1"/>
    </xf>
    <xf numFmtId="0" fontId="14" fillId="4" borderId="15" applyNumberFormat="0" applyProtection="0">
      <alignment horizontal="left" vertical="center" indent="1"/>
    </xf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16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171" fontId="39" fillId="0" borderId="0"/>
    <xf numFmtId="171" fontId="2" fillId="0" borderId="0"/>
    <xf numFmtId="9" fontId="52" fillId="0" borderId="0" applyFont="0" applyFill="0" applyBorder="0" applyAlignment="0" applyProtection="0"/>
    <xf numFmtId="171" fontId="51" fillId="0" borderId="0"/>
    <xf numFmtId="9" fontId="56" fillId="0" borderId="0" applyFont="0" applyFill="0" applyBorder="0" applyAlignment="0" applyProtection="0"/>
    <xf numFmtId="171" fontId="48" fillId="0" borderId="0"/>
    <xf numFmtId="43" fontId="52" fillId="0" borderId="0" applyFont="0" applyFill="0" applyBorder="0" applyAlignment="0" applyProtection="0"/>
    <xf numFmtId="171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169" fontId="2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168" fontId="3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5" fillId="0" borderId="0"/>
    <xf numFmtId="0" fontId="2" fillId="0" borderId="0"/>
    <xf numFmtId="43" fontId="39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55" fillId="0" borderId="0"/>
    <xf numFmtId="0" fontId="2" fillId="0" borderId="0"/>
    <xf numFmtId="0" fontId="2" fillId="0" borderId="0"/>
    <xf numFmtId="44" fontId="3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437">
    <xf numFmtId="0" fontId="0" fillId="0" borderId="0" xfId="0"/>
    <xf numFmtId="0" fontId="25" fillId="3" borderId="0" xfId="0" applyFont="1" applyFill="1"/>
    <xf numFmtId="0" fontId="14" fillId="3" borderId="0" xfId="0" applyFont="1" applyFill="1"/>
    <xf numFmtId="0" fontId="26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0" fontId="21" fillId="3" borderId="0" xfId="0" applyFont="1" applyFill="1"/>
    <xf numFmtId="164" fontId="22" fillId="3" borderId="0" xfId="2" applyNumberFormat="1" applyFont="1" applyFill="1"/>
    <xf numFmtId="0" fontId="21" fillId="3" borderId="0" xfId="0" applyFont="1" applyFill="1" applyAlignment="1">
      <alignment horizontal="center" vertical="center"/>
    </xf>
    <xf numFmtId="164" fontId="22" fillId="3" borderId="0" xfId="2" applyNumberFormat="1" applyFont="1" applyFill="1" applyAlignment="1">
      <alignment wrapText="1"/>
    </xf>
    <xf numFmtId="0" fontId="17" fillId="3" borderId="0" xfId="0" applyFont="1" applyFill="1"/>
    <xf numFmtId="164" fontId="20" fillId="3" borderId="0" xfId="2" applyNumberFormat="1" applyFont="1" applyFill="1"/>
    <xf numFmtId="0" fontId="23" fillId="3" borderId="0" xfId="0" applyFont="1" applyFill="1"/>
    <xf numFmtId="164" fontId="16" fillId="3" borderId="0" xfId="2" applyNumberFormat="1" applyFont="1" applyFill="1"/>
    <xf numFmtId="0" fontId="0" fillId="3" borderId="0" xfId="0" applyFill="1" applyAlignment="1">
      <alignment horizontal="center" vertical="center"/>
    </xf>
    <xf numFmtId="0" fontId="25" fillId="3" borderId="0" xfId="0" applyFont="1" applyFill="1" applyAlignment="1">
      <alignment wrapText="1"/>
    </xf>
    <xf numFmtId="0" fontId="24" fillId="3" borderId="0" xfId="1" applyFont="1" applyFill="1"/>
    <xf numFmtId="1" fontId="28" fillId="3" borderId="1" xfId="0" applyNumberFormat="1" applyFont="1" applyFill="1" applyBorder="1" applyAlignment="1">
      <alignment horizontal="center" vertical="center" wrapText="1"/>
    </xf>
    <xf numFmtId="1" fontId="29" fillId="3" borderId="1" xfId="0" applyNumberFormat="1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49" fontId="30" fillId="3" borderId="1" xfId="19" applyNumberFormat="1" applyFont="1" applyFill="1" applyBorder="1" applyAlignment="1">
      <alignment horizontal="center" vertical="center" wrapText="1"/>
    </xf>
    <xf numFmtId="164" fontId="30" fillId="3" borderId="1" xfId="19" applyNumberFormat="1" applyFont="1" applyFill="1" applyBorder="1" applyAlignment="1">
      <alignment horizontal="center" vertical="center" wrapText="1"/>
    </xf>
    <xf numFmtId="165" fontId="30" fillId="3" borderId="1" xfId="2" applyFont="1" applyFill="1" applyBorder="1" applyAlignment="1">
      <alignment horizontal="center" vertical="center" wrapText="1"/>
    </xf>
    <xf numFmtId="165" fontId="31" fillId="3" borderId="1" xfId="2" applyFont="1" applyFill="1" applyBorder="1" applyAlignment="1">
      <alignment horizontal="center" vertical="center" wrapText="1"/>
    </xf>
    <xf numFmtId="0" fontId="28" fillId="3" borderId="0" xfId="0" applyFont="1" applyFill="1"/>
    <xf numFmtId="164" fontId="26" fillId="3" borderId="0" xfId="2" applyNumberFormat="1" applyFont="1" applyFill="1" applyBorder="1"/>
    <xf numFmtId="164" fontId="32" fillId="3" borderId="0" xfId="2" applyNumberFormat="1" applyFont="1" applyFill="1" applyBorder="1"/>
    <xf numFmtId="164" fontId="26" fillId="3" borderId="0" xfId="2" applyNumberFormat="1" applyFont="1" applyFill="1"/>
    <xf numFmtId="164" fontId="32" fillId="3" borderId="0" xfId="2" applyNumberFormat="1" applyFont="1" applyFill="1"/>
    <xf numFmtId="0" fontId="14" fillId="0" borderId="0" xfId="0" applyFont="1"/>
    <xf numFmtId="0" fontId="33" fillId="2" borderId="0" xfId="1" applyFont="1" applyFill="1"/>
    <xf numFmtId="0" fontId="34" fillId="2" borderId="0" xfId="0" applyFont="1" applyFill="1"/>
    <xf numFmtId="0" fontId="35" fillId="0" borderId="0" xfId="0" applyFont="1"/>
    <xf numFmtId="0" fontId="36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6" borderId="1" xfId="0" applyFont="1" applyFill="1" applyBorder="1" applyAlignment="1">
      <alignment horizontal="left" vertical="center" wrapText="1"/>
    </xf>
    <xf numFmtId="0" fontId="36" fillId="6" borderId="1" xfId="0" applyFont="1" applyFill="1" applyBorder="1" applyAlignment="1">
      <alignment horizontal="center" vertical="center" wrapText="1"/>
    </xf>
    <xf numFmtId="1" fontId="36" fillId="6" borderId="1" xfId="0" applyNumberFormat="1" applyFont="1" applyFill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3" fontId="38" fillId="6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3" fontId="38" fillId="0" borderId="6" xfId="0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4" fontId="36" fillId="6" borderId="1" xfId="0" applyNumberFormat="1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4" fontId="35" fillId="3" borderId="1" xfId="0" applyNumberFormat="1" applyFont="1" applyFill="1" applyBorder="1" applyAlignment="1">
      <alignment horizontal="center"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6" fillId="0" borderId="3" xfId="0" applyNumberFormat="1" applyFont="1" applyBorder="1" applyAlignment="1">
      <alignment horizontal="center" vertical="center" wrapText="1"/>
    </xf>
    <xf numFmtId="1" fontId="38" fillId="0" borderId="3" xfId="0" applyNumberFormat="1" applyFont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3" fontId="35" fillId="3" borderId="1" xfId="0" applyNumberFormat="1" applyFont="1" applyFill="1" applyBorder="1" applyAlignment="1">
      <alignment horizontal="center" vertical="center" wrapText="1"/>
    </xf>
    <xf numFmtId="1" fontId="35" fillId="3" borderId="1" xfId="0" applyNumberFormat="1" applyFont="1" applyFill="1" applyBorder="1" applyAlignment="1">
      <alignment horizontal="center" vertical="center" wrapText="1"/>
    </xf>
    <xf numFmtId="4" fontId="36" fillId="6" borderId="1" xfId="0" applyNumberFormat="1" applyFont="1" applyFill="1" applyBorder="1" applyAlignment="1">
      <alignment horizontal="left" vertical="center" wrapText="1"/>
    </xf>
    <xf numFmtId="3" fontId="36" fillId="6" borderId="1" xfId="0" applyNumberFormat="1" applyFont="1" applyFill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left" vertical="center" wrapText="1"/>
    </xf>
    <xf numFmtId="3" fontId="44" fillId="0" borderId="1" xfId="0" applyNumberFormat="1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center" vertical="center" wrapText="1"/>
    </xf>
    <xf numFmtId="3" fontId="35" fillId="3" borderId="1" xfId="0" applyNumberFormat="1" applyFont="1" applyFill="1" applyBorder="1" applyAlignment="1">
      <alignment horizontal="left" vertical="center" wrapText="1"/>
    </xf>
    <xf numFmtId="3" fontId="44" fillId="3" borderId="1" xfId="0" applyNumberFormat="1" applyFont="1" applyFill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vertical="center" wrapText="1"/>
    </xf>
    <xf numFmtId="3" fontId="35" fillId="3" borderId="1" xfId="0" applyNumberFormat="1" applyFont="1" applyFill="1" applyBorder="1" applyAlignment="1">
      <alignment vertical="center" wrapText="1"/>
    </xf>
    <xf numFmtId="3" fontId="35" fillId="0" borderId="1" xfId="0" applyNumberFormat="1" applyFont="1" applyBorder="1" applyAlignment="1">
      <alignment horizontal="center" vertical="center" wrapText="1" shrinkToFit="1"/>
    </xf>
    <xf numFmtId="3" fontId="37" fillId="3" borderId="1" xfId="0" applyNumberFormat="1" applyFont="1" applyFill="1" applyBorder="1" applyAlignment="1">
      <alignment horizontal="center" vertical="center"/>
    </xf>
    <xf numFmtId="3" fontId="35" fillId="3" borderId="1" xfId="0" applyNumberFormat="1" applyFont="1" applyFill="1" applyBorder="1" applyAlignment="1">
      <alignment horizontal="center" vertical="center"/>
    </xf>
    <xf numFmtId="3" fontId="37" fillId="0" borderId="1" xfId="0" applyNumberFormat="1" applyFont="1" applyBorder="1" applyAlignment="1">
      <alignment horizontal="center" vertical="center"/>
    </xf>
    <xf numFmtId="3" fontId="35" fillId="0" borderId="1" xfId="37" applyNumberFormat="1" applyFont="1" applyBorder="1" applyAlignment="1">
      <alignment horizontal="center" vertical="center"/>
    </xf>
    <xf numFmtId="3" fontId="35" fillId="0" borderId="1" xfId="49" applyNumberFormat="1" applyFont="1" applyBorder="1" applyAlignment="1">
      <alignment horizontal="left" vertical="center" wrapText="1"/>
    </xf>
    <xf numFmtId="3" fontId="35" fillId="0" borderId="1" xfId="47" applyNumberFormat="1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vertical="top" wrapText="1"/>
    </xf>
    <xf numFmtId="3" fontId="35" fillId="0" borderId="1" xfId="0" applyNumberFormat="1" applyFont="1" applyBorder="1" applyAlignment="1">
      <alignment vertical="center" wrapText="1" shrinkToFit="1"/>
    </xf>
    <xf numFmtId="3" fontId="35" fillId="3" borderId="1" xfId="0" applyNumberFormat="1" applyFont="1" applyFill="1" applyBorder="1" applyAlignment="1">
      <alignment vertical="center" wrapText="1" shrinkToFit="1"/>
    </xf>
    <xf numFmtId="3" fontId="35" fillId="0" borderId="1" xfId="0" applyNumberFormat="1" applyFont="1" applyBorder="1" applyAlignment="1">
      <alignment wrapText="1"/>
    </xf>
    <xf numFmtId="3" fontId="35" fillId="0" borderId="1" xfId="0" applyNumberFormat="1" applyFont="1" applyBorder="1" applyAlignment="1">
      <alignment horizontal="center" vertical="center"/>
    </xf>
    <xf numFmtId="3" fontId="35" fillId="3" borderId="1" xfId="37" applyNumberFormat="1" applyFont="1" applyFill="1" applyBorder="1" applyAlignment="1">
      <alignment vertical="center" wrapText="1"/>
    </xf>
    <xf numFmtId="3" fontId="35" fillId="0" borderId="1" xfId="37" applyNumberFormat="1" applyFont="1" applyBorder="1" applyAlignment="1">
      <alignment horizontal="center" vertical="center" wrapText="1"/>
    </xf>
    <xf numFmtId="3" fontId="35" fillId="7" borderId="1" xfId="37" applyNumberFormat="1" applyFont="1" applyFill="1" applyBorder="1" applyAlignment="1">
      <alignment vertical="center" wrapText="1"/>
    </xf>
    <xf numFmtId="3" fontId="36" fillId="6" borderId="1" xfId="37" applyNumberFormat="1" applyFont="1" applyFill="1" applyBorder="1" applyAlignment="1">
      <alignment vertical="center" wrapText="1"/>
    </xf>
    <xf numFmtId="3" fontId="38" fillId="6" borderId="1" xfId="0" applyNumberFormat="1" applyFont="1" applyFill="1" applyBorder="1" applyAlignment="1">
      <alignment horizontal="center" vertical="center"/>
    </xf>
    <xf numFmtId="3" fontId="37" fillId="0" borderId="1" xfId="20" applyNumberFormat="1" applyFont="1" applyBorder="1" applyAlignment="1">
      <alignment horizontal="left" vertical="center" wrapText="1"/>
    </xf>
    <xf numFmtId="3" fontId="37" fillId="0" borderId="1" xfId="52" applyNumberFormat="1" applyFont="1" applyBorder="1" applyAlignment="1">
      <alignment vertical="center" wrapText="1"/>
    </xf>
    <xf numFmtId="3" fontId="38" fillId="6" borderId="1" xfId="52" applyNumberFormat="1" applyFont="1" applyFill="1" applyBorder="1" applyAlignment="1">
      <alignment vertical="center" wrapText="1"/>
    </xf>
    <xf numFmtId="0" fontId="35" fillId="3" borderId="1" xfId="0" applyFont="1" applyFill="1" applyBorder="1" applyAlignment="1">
      <alignment horizontal="center" vertical="center" wrapText="1" shrinkToFit="1"/>
    </xf>
    <xf numFmtId="0" fontId="36" fillId="6" borderId="0" xfId="0" applyFont="1" applyFill="1"/>
    <xf numFmtId="3" fontId="35" fillId="7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3" fontId="42" fillId="0" borderId="0" xfId="2" applyNumberFormat="1" applyFont="1" applyAlignment="1">
      <alignment horizontal="center"/>
    </xf>
    <xf numFmtId="4" fontId="30" fillId="0" borderId="9" xfId="0" applyNumberFormat="1" applyFont="1" applyBorder="1" applyAlignment="1">
      <alignment horizontal="left" vertical="center" wrapText="1"/>
    </xf>
    <xf numFmtId="4" fontId="30" fillId="3" borderId="9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wrapText="1"/>
    </xf>
    <xf numFmtId="164" fontId="58" fillId="0" borderId="0" xfId="2" applyNumberFormat="1" applyFont="1" applyFill="1" applyBorder="1" applyAlignment="1">
      <alignment horizontal="center" vertical="center" wrapText="1"/>
    </xf>
    <xf numFmtId="3" fontId="59" fillId="0" borderId="0" xfId="0" applyNumberFormat="1" applyFont="1"/>
    <xf numFmtId="0" fontId="30" fillId="0" borderId="0" xfId="0" applyFont="1"/>
    <xf numFmtId="0" fontId="30" fillId="0" borderId="0" xfId="0" applyFont="1" applyAlignment="1">
      <alignment vertical="center"/>
    </xf>
    <xf numFmtId="0" fontId="60" fillId="0" borderId="0" xfId="0" applyFont="1"/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9" fillId="0" borderId="6" xfId="0" applyNumberFormat="1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3" fontId="59" fillId="0" borderId="0" xfId="0" applyNumberFormat="1" applyFont="1" applyAlignment="1">
      <alignment horizontal="right"/>
    </xf>
    <xf numFmtId="1" fontId="28" fillId="0" borderId="3" xfId="0" applyNumberFormat="1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28" fillId="8" borderId="11" xfId="0" applyFont="1" applyFill="1" applyBorder="1" applyAlignment="1">
      <alignment horizontal="left" vertical="center"/>
    </xf>
    <xf numFmtId="3" fontId="28" fillId="8" borderId="1" xfId="0" applyNumberFormat="1" applyFont="1" applyFill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/>
    </xf>
    <xf numFmtId="1" fontId="30" fillId="3" borderId="2" xfId="0" applyNumberFormat="1" applyFont="1" applyFill="1" applyBorder="1" applyAlignment="1">
      <alignment horizontal="center" vertical="center" wrapText="1"/>
    </xf>
    <xf numFmtId="166" fontId="30" fillId="3" borderId="9" xfId="0" applyNumberFormat="1" applyFont="1" applyFill="1" applyBorder="1" applyAlignment="1">
      <alignment horizontal="left" vertical="center" wrapText="1"/>
    </xf>
    <xf numFmtId="0" fontId="61" fillId="3" borderId="2" xfId="0" applyFont="1" applyFill="1" applyBorder="1" applyAlignment="1">
      <alignment horizontal="center" vertical="center" wrapText="1"/>
    </xf>
    <xf numFmtId="4" fontId="30" fillId="3" borderId="2" xfId="0" applyNumberFormat="1" applyFont="1" applyFill="1" applyBorder="1" applyAlignment="1">
      <alignment horizontal="center" vertical="center" wrapText="1"/>
    </xf>
    <xf numFmtId="0" fontId="58" fillId="0" borderId="1" xfId="43" applyFont="1" applyBorder="1" applyAlignment="1">
      <alignment horizontal="center" vertical="center"/>
    </xf>
    <xf numFmtId="1" fontId="58" fillId="0" borderId="1" xfId="43" applyNumberFormat="1" applyFont="1" applyBorder="1" applyAlignment="1">
      <alignment horizontal="center" vertical="center"/>
    </xf>
    <xf numFmtId="3" fontId="58" fillId="0" borderId="18" xfId="43" applyNumberFormat="1" applyFont="1" applyBorder="1" applyAlignment="1">
      <alignment horizontal="center" vertical="center"/>
    </xf>
    <xf numFmtId="3" fontId="58" fillId="0" borderId="1" xfId="43" applyNumberFormat="1" applyFont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 wrapText="1"/>
    </xf>
    <xf numFmtId="3" fontId="30" fillId="0" borderId="0" xfId="0" applyNumberFormat="1" applyFont="1"/>
    <xf numFmtId="0" fontId="30" fillId="3" borderId="0" xfId="0" applyFont="1" applyFill="1" applyAlignment="1">
      <alignment vertical="center"/>
    </xf>
    <xf numFmtId="0" fontId="62" fillId="3" borderId="1" xfId="43" applyFont="1" applyFill="1" applyBorder="1" applyAlignment="1">
      <alignment vertical="center" wrapText="1"/>
    </xf>
    <xf numFmtId="0" fontId="58" fillId="3" borderId="1" xfId="43" applyFont="1" applyFill="1" applyBorder="1" applyAlignment="1">
      <alignment horizontal="center" vertical="center"/>
    </xf>
    <xf numFmtId="3" fontId="62" fillId="3" borderId="18" xfId="43" applyNumberFormat="1" applyFont="1" applyFill="1" applyBorder="1" applyAlignment="1">
      <alignment horizontal="center" vertical="center" wrapText="1"/>
    </xf>
    <xf numFmtId="3" fontId="58" fillId="3" borderId="1" xfId="43" applyNumberFormat="1" applyFont="1" applyFill="1" applyBorder="1" applyAlignment="1">
      <alignment horizontal="center" vertical="center"/>
    </xf>
    <xf numFmtId="0" fontId="31" fillId="3" borderId="7" xfId="0" applyFont="1" applyFill="1" applyBorder="1" applyAlignment="1">
      <alignment horizontal="center" vertical="center" wrapText="1"/>
    </xf>
    <xf numFmtId="3" fontId="59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3" fontId="59" fillId="0" borderId="0" xfId="0" applyNumberFormat="1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62" fillId="0" borderId="9" xfId="43" applyFont="1" applyBorder="1" applyAlignment="1">
      <alignment horizontal="left" vertical="center" wrapText="1"/>
    </xf>
    <xf numFmtId="3" fontId="62" fillId="0" borderId="1" xfId="43" applyNumberFormat="1" applyFont="1" applyBorder="1" applyAlignment="1">
      <alignment horizontal="center" vertical="center" wrapText="1"/>
    </xf>
    <xf numFmtId="0" fontId="30" fillId="8" borderId="0" xfId="0" applyFont="1" applyFill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3" fontId="31" fillId="3" borderId="9" xfId="0" applyNumberFormat="1" applyFont="1" applyFill="1" applyBorder="1" applyAlignment="1">
      <alignment vertical="center" wrapText="1"/>
    </xf>
    <xf numFmtId="3" fontId="31" fillId="3" borderId="1" xfId="0" applyNumberFormat="1" applyFont="1" applyFill="1" applyBorder="1" applyAlignment="1">
      <alignment horizontal="center" vertical="center" wrapText="1"/>
    </xf>
    <xf numFmtId="4" fontId="31" fillId="3" borderId="1" xfId="0" applyNumberFormat="1" applyFont="1" applyFill="1" applyBorder="1" applyAlignment="1">
      <alignment horizontal="center" vertical="center" wrapText="1"/>
    </xf>
    <xf numFmtId="3" fontId="31" fillId="3" borderId="11" xfId="0" applyNumberFormat="1" applyFont="1" applyFill="1" applyBorder="1" applyAlignment="1">
      <alignment horizontal="center" vertical="center" wrapText="1"/>
    </xf>
    <xf numFmtId="3" fontId="31" fillId="0" borderId="9" xfId="0" applyNumberFormat="1" applyFont="1" applyBorder="1" applyAlignment="1">
      <alignment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left" vertical="center" wrapText="1"/>
    </xf>
    <xf numFmtId="0" fontId="31" fillId="3" borderId="1" xfId="0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/>
    </xf>
    <xf numFmtId="3" fontId="31" fillId="3" borderId="9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vertical="center"/>
    </xf>
    <xf numFmtId="0" fontId="28" fillId="3" borderId="9" xfId="0" applyFont="1" applyFill="1" applyBorder="1" applyAlignment="1">
      <alignment vertical="center"/>
    </xf>
    <xf numFmtId="0" fontId="28" fillId="3" borderId="12" xfId="0" applyFont="1" applyFill="1" applyBorder="1" applyAlignment="1">
      <alignment vertical="center"/>
    </xf>
    <xf numFmtId="0" fontId="28" fillId="3" borderId="11" xfId="0" applyFont="1" applyFill="1" applyBorder="1" applyAlignment="1">
      <alignment vertical="center"/>
    </xf>
    <xf numFmtId="3" fontId="30" fillId="3" borderId="0" xfId="0" applyNumberFormat="1" applyFont="1" applyFill="1" applyAlignment="1">
      <alignment vertical="center"/>
    </xf>
    <xf numFmtId="173" fontId="31" fillId="3" borderId="1" xfId="0" applyNumberFormat="1" applyFont="1" applyFill="1" applyBorder="1" applyAlignment="1">
      <alignment horizontal="center" vertical="center"/>
    </xf>
    <xf numFmtId="0" fontId="30" fillId="0" borderId="9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3" fontId="31" fillId="0" borderId="9" xfId="0" applyNumberFormat="1" applyFont="1" applyBorder="1" applyAlignment="1">
      <alignment horizontal="center" vertical="center"/>
    </xf>
    <xf numFmtId="0" fontId="30" fillId="3" borderId="1" xfId="0" applyFont="1" applyFill="1" applyBorder="1" applyAlignment="1">
      <alignment horizontal="lef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3" fontId="30" fillId="0" borderId="2" xfId="0" applyNumberFormat="1" applyFont="1" applyBorder="1" applyAlignment="1">
      <alignment horizontal="center" vertical="center"/>
    </xf>
    <xf numFmtId="0" fontId="28" fillId="3" borderId="1" xfId="0" applyFont="1" applyFill="1" applyBorder="1" applyAlignment="1">
      <alignment vertical="center"/>
    </xf>
    <xf numFmtId="0" fontId="31" fillId="3" borderId="9" xfId="40" applyFont="1" applyFill="1" applyBorder="1" applyAlignment="1">
      <alignment horizontal="left" vertical="center" wrapText="1"/>
    </xf>
    <xf numFmtId="3" fontId="30" fillId="0" borderId="17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3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40" applyFont="1" applyBorder="1" applyAlignment="1">
      <alignment horizontal="left" vertical="center" wrapText="1"/>
    </xf>
    <xf numFmtId="0" fontId="30" fillId="0" borderId="1" xfId="40" applyFont="1" applyBorder="1" applyAlignment="1">
      <alignment horizontal="center" vertical="center" wrapText="1"/>
    </xf>
    <xf numFmtId="167" fontId="58" fillId="0" borderId="1" xfId="41" applyNumberFormat="1" applyFont="1" applyFill="1" applyBorder="1" applyAlignment="1">
      <alignment horizontal="center" vertical="center" wrapText="1"/>
    </xf>
    <xf numFmtId="167" fontId="30" fillId="0" borderId="1" xfId="41" applyNumberFormat="1" applyFont="1" applyFill="1" applyBorder="1" applyAlignment="1">
      <alignment horizontal="center" vertical="center" wrapText="1"/>
    </xf>
    <xf numFmtId="0" fontId="30" fillId="0" borderId="1" xfId="51" applyFont="1" applyBorder="1" applyAlignment="1">
      <alignment horizontal="left" vertical="center" wrapText="1"/>
    </xf>
    <xf numFmtId="49" fontId="30" fillId="0" borderId="1" xfId="51" applyNumberFormat="1" applyFont="1" applyBorder="1" applyAlignment="1">
      <alignment horizontal="center" vertical="center" wrapText="1"/>
    </xf>
    <xf numFmtId="3" fontId="30" fillId="0" borderId="1" xfId="51" applyNumberFormat="1" applyFont="1" applyBorder="1" applyAlignment="1">
      <alignment horizontal="center" vertical="center"/>
    </xf>
    <xf numFmtId="3" fontId="30" fillId="0" borderId="17" xfId="42" applyNumberFormat="1" applyFont="1" applyFill="1" applyBorder="1" applyAlignment="1">
      <alignment horizontal="center" vertical="center"/>
    </xf>
    <xf numFmtId="0" fontId="62" fillId="0" borderId="9" xfId="0" applyFont="1" applyBorder="1" applyAlignment="1">
      <alignment horizontal="left" vertical="center" wrapText="1"/>
    </xf>
    <xf numFmtId="3" fontId="58" fillId="0" borderId="1" xfId="0" applyNumberFormat="1" applyFont="1" applyBorder="1" applyAlignment="1">
      <alignment horizontal="center" vertical="center"/>
    </xf>
    <xf numFmtId="3" fontId="62" fillId="0" borderId="1" xfId="0" applyNumberFormat="1" applyFont="1" applyBorder="1" applyAlignment="1">
      <alignment horizontal="center" vertical="center" wrapText="1"/>
    </xf>
    <xf numFmtId="3" fontId="58" fillId="0" borderId="9" xfId="0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 wrapText="1"/>
    </xf>
    <xf numFmtId="3" fontId="30" fillId="0" borderId="9" xfId="0" applyNumberFormat="1" applyFont="1" applyBorder="1" applyAlignment="1">
      <alignment horizontal="center" vertical="center" wrapText="1"/>
    </xf>
    <xf numFmtId="3" fontId="58" fillId="3" borderId="1" xfId="0" applyNumberFormat="1" applyFont="1" applyFill="1" applyBorder="1" applyAlignment="1">
      <alignment horizontal="center" vertical="center" wrapText="1"/>
    </xf>
    <xf numFmtId="0" fontId="58" fillId="3" borderId="9" xfId="0" applyFont="1" applyFill="1" applyBorder="1" applyAlignment="1">
      <alignment horizontal="left" vertical="center" wrapText="1"/>
    </xf>
    <xf numFmtId="2" fontId="58" fillId="3" borderId="1" xfId="0" applyNumberFormat="1" applyFont="1" applyFill="1" applyBorder="1" applyAlignment="1">
      <alignment horizontal="center" vertical="center"/>
    </xf>
    <xf numFmtId="3" fontId="58" fillId="3" borderId="1" xfId="0" applyNumberFormat="1" applyFont="1" applyFill="1" applyBorder="1" applyAlignment="1">
      <alignment horizontal="center" vertical="center"/>
    </xf>
    <xf numFmtId="3" fontId="30" fillId="3" borderId="13" xfId="0" applyNumberFormat="1" applyFont="1" applyFill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center" vertical="top" wrapText="1"/>
    </xf>
    <xf numFmtId="0" fontId="58" fillId="0" borderId="9" xfId="0" applyFont="1" applyBorder="1" applyAlignment="1">
      <alignment horizontal="left" vertical="center" wrapText="1"/>
    </xf>
    <xf numFmtId="0" fontId="58" fillId="3" borderId="1" xfId="0" applyFont="1" applyFill="1" applyBorder="1" applyAlignment="1">
      <alignment horizontal="center" vertical="top"/>
    </xf>
    <xf numFmtId="3" fontId="30" fillId="0" borderId="13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61" fillId="3" borderId="1" xfId="0" applyFont="1" applyFill="1" applyBorder="1" applyAlignment="1">
      <alignment horizontal="center" vertical="center" wrapText="1"/>
    </xf>
    <xf numFmtId="166" fontId="30" fillId="0" borderId="9" xfId="0" applyNumberFormat="1" applyFont="1" applyBorder="1" applyAlignment="1">
      <alignment horizontal="left" vertical="center" wrapText="1"/>
    </xf>
    <xf numFmtId="3" fontId="30" fillId="3" borderId="1" xfId="0" applyNumberFormat="1" applyFont="1" applyFill="1" applyBorder="1" applyAlignment="1">
      <alignment horizontal="center" vertical="center"/>
    </xf>
    <xf numFmtId="166" fontId="30" fillId="0" borderId="9" xfId="49" applyNumberFormat="1" applyFont="1" applyBorder="1" applyAlignment="1">
      <alignment horizontal="left" vertical="center" wrapText="1"/>
    </xf>
    <xf numFmtId="3" fontId="6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9" xfId="0" applyFont="1" applyBorder="1" applyAlignment="1">
      <alignment vertical="center" wrapText="1"/>
    </xf>
    <xf numFmtId="2" fontId="58" fillId="0" borderId="1" xfId="0" applyNumberFormat="1" applyFont="1" applyBorder="1" applyAlignment="1">
      <alignment horizontal="center" vertical="center"/>
    </xf>
    <xf numFmtId="3" fontId="30" fillId="0" borderId="9" xfId="0" applyNumberFormat="1" applyFont="1" applyBorder="1" applyAlignment="1">
      <alignment horizontal="center" vertical="center"/>
    </xf>
    <xf numFmtId="0" fontId="59" fillId="0" borderId="0" xfId="0" applyFont="1"/>
    <xf numFmtId="0" fontId="30" fillId="0" borderId="16" xfId="0" applyFont="1" applyBorder="1" applyAlignment="1">
      <alignment horizontal="left" vertical="center" wrapText="1"/>
    </xf>
    <xf numFmtId="3" fontId="30" fillId="0" borderId="1" xfId="47" applyNumberFormat="1" applyFont="1" applyBorder="1" applyAlignment="1">
      <alignment horizontal="center" vertical="center"/>
    </xf>
    <xf numFmtId="3" fontId="30" fillId="0" borderId="9" xfId="47" applyNumberFormat="1" applyFont="1" applyBorder="1" applyAlignment="1">
      <alignment horizontal="center" vertical="center"/>
    </xf>
    <xf numFmtId="4" fontId="30" fillId="0" borderId="9" xfId="0" applyNumberFormat="1" applyFont="1" applyBorder="1" applyAlignment="1">
      <alignment vertical="center" wrapText="1"/>
    </xf>
    <xf numFmtId="4" fontId="30" fillId="0" borderId="1" xfId="0" applyNumberFormat="1" applyFont="1" applyBorder="1" applyAlignment="1">
      <alignment horizontal="center" vertical="center"/>
    </xf>
    <xf numFmtId="3" fontId="30" fillId="0" borderId="1" xfId="37" applyNumberFormat="1" applyFont="1" applyBorder="1" applyAlignment="1">
      <alignment horizontal="center" vertical="center"/>
    </xf>
    <xf numFmtId="3" fontId="58" fillId="3" borderId="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4" fontId="30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3" fontId="58" fillId="0" borderId="1" xfId="0" applyNumberFormat="1" applyFont="1" applyBorder="1" applyAlignment="1">
      <alignment horizontal="center" vertical="center" wrapText="1"/>
    </xf>
    <xf numFmtId="0" fontId="58" fillId="3" borderId="1" xfId="0" applyFont="1" applyFill="1" applyBorder="1" applyAlignment="1">
      <alignment horizontal="left" vertical="center" wrapText="1"/>
    </xf>
    <xf numFmtId="0" fontId="30" fillId="0" borderId="1" xfId="48" applyFont="1" applyBorder="1" applyAlignment="1">
      <alignment horizontal="left" vertical="center" wrapText="1"/>
    </xf>
    <xf numFmtId="0" fontId="30" fillId="3" borderId="1" xfId="197" applyFont="1" applyFill="1" applyBorder="1" applyAlignment="1">
      <alignment horizontal="center" vertical="center" wrapText="1"/>
    </xf>
    <xf numFmtId="172" fontId="31" fillId="0" borderId="1" xfId="0" applyNumberFormat="1" applyFont="1" applyBorder="1" applyAlignment="1">
      <alignment horizontal="center" vertical="center" wrapText="1"/>
    </xf>
    <xf numFmtId="3" fontId="31" fillId="7" borderId="9" xfId="0" applyNumberFormat="1" applyFont="1" applyFill="1" applyBorder="1" applyAlignment="1">
      <alignment horizontal="center" vertical="center" wrapText="1"/>
    </xf>
    <xf numFmtId="0" fontId="58" fillId="3" borderId="1" xfId="197" applyFont="1" applyFill="1" applyBorder="1" applyAlignment="1">
      <alignment horizontal="center" vertical="center"/>
    </xf>
    <xf numFmtId="3" fontId="30" fillId="3" borderId="1" xfId="197" applyNumberFormat="1" applyFont="1" applyFill="1" applyBorder="1" applyAlignment="1">
      <alignment horizontal="center" vertical="center" wrapText="1"/>
    </xf>
    <xf numFmtId="0" fontId="30" fillId="3" borderId="1" xfId="48" applyFont="1" applyFill="1" applyBorder="1" applyAlignment="1">
      <alignment horizontal="left" vertical="center" wrapText="1"/>
    </xf>
    <xf numFmtId="0" fontId="58" fillId="0" borderId="1" xfId="48" applyFont="1" applyBorder="1" applyAlignment="1">
      <alignment vertical="center"/>
    </xf>
    <xf numFmtId="0" fontId="31" fillId="0" borderId="1" xfId="0" applyFont="1" applyBorder="1" applyAlignment="1">
      <alignment horizontal="left" vertical="center" wrapText="1"/>
    </xf>
    <xf numFmtId="0" fontId="58" fillId="3" borderId="1" xfId="54" applyFont="1" applyFill="1" applyBorder="1" applyAlignment="1">
      <alignment vertical="center" wrapText="1"/>
    </xf>
    <xf numFmtId="0" fontId="58" fillId="0" borderId="1" xfId="54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/>
    </xf>
    <xf numFmtId="3" fontId="30" fillId="8" borderId="0" xfId="0" applyNumberFormat="1" applyFont="1" applyFill="1" applyAlignment="1">
      <alignment vertical="center"/>
    </xf>
    <xf numFmtId="3" fontId="58" fillId="3" borderId="17" xfId="0" applyNumberFormat="1" applyFont="1" applyFill="1" applyBorder="1" applyAlignment="1">
      <alignment horizontal="center" vertical="center" wrapText="1"/>
    </xf>
    <xf numFmtId="0" fontId="61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" fontId="30" fillId="3" borderId="0" xfId="0" applyNumberFormat="1" applyFont="1" applyFill="1" applyAlignment="1">
      <alignment horizontal="center" vertical="center" wrapText="1"/>
    </xf>
    <xf numFmtId="0" fontId="58" fillId="0" borderId="0" xfId="54" applyFont="1" applyAlignment="1">
      <alignment horizontal="center" vertical="center" wrapText="1"/>
    </xf>
    <xf numFmtId="3" fontId="31" fillId="0" borderId="0" xfId="0" applyNumberFormat="1" applyFont="1" applyAlignment="1">
      <alignment horizontal="center" vertical="center"/>
    </xf>
    <xf numFmtId="3" fontId="58" fillId="3" borderId="0" xfId="0" applyNumberFormat="1" applyFont="1" applyFill="1" applyAlignment="1">
      <alignment horizontal="center" vertical="center" wrapText="1"/>
    </xf>
    <xf numFmtId="0" fontId="28" fillId="8" borderId="18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left" vertical="center" wrapText="1"/>
    </xf>
    <xf numFmtId="3" fontId="30" fillId="3" borderId="1" xfId="0" applyNumberFormat="1" applyFont="1" applyFill="1" applyBorder="1" applyAlignment="1">
      <alignment horizontal="center" vertical="center" wrapText="1"/>
    </xf>
    <xf numFmtId="4" fontId="30" fillId="3" borderId="9" xfId="0" applyNumberFormat="1" applyFont="1" applyFill="1" applyBorder="1" applyAlignment="1">
      <alignment horizontal="center" vertical="center" wrapText="1"/>
    </xf>
    <xf numFmtId="3" fontId="30" fillId="3" borderId="1" xfId="0" applyNumberFormat="1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horizontal="center" vertical="center" wrapText="1"/>
    </xf>
    <xf numFmtId="4" fontId="58" fillId="3" borderId="9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left" vertical="center" wrapText="1"/>
    </xf>
    <xf numFmtId="0" fontId="28" fillId="8" borderId="9" xfId="0" applyFont="1" applyFill="1" applyBorder="1" applyAlignment="1">
      <alignment vertical="center"/>
    </xf>
    <xf numFmtId="0" fontId="28" fillId="8" borderId="12" xfId="0" applyFont="1" applyFill="1" applyBorder="1" applyAlignment="1">
      <alignment vertical="center"/>
    </xf>
    <xf numFmtId="0" fontId="28" fillId="8" borderId="11" xfId="0" applyFont="1" applyFill="1" applyBorder="1" applyAlignment="1">
      <alignment vertical="center"/>
    </xf>
    <xf numFmtId="0" fontId="28" fillId="8" borderId="20" xfId="0" applyFont="1" applyFill="1" applyBorder="1" applyAlignment="1">
      <alignment horizontal="left" vertical="center"/>
    </xf>
    <xf numFmtId="0" fontId="28" fillId="8" borderId="14" xfId="0" applyFont="1" applyFill="1" applyBorder="1" applyAlignment="1">
      <alignment horizontal="left" vertical="center"/>
    </xf>
    <xf numFmtId="0" fontId="28" fillId="8" borderId="0" xfId="0" applyFont="1" applyFill="1" applyAlignment="1">
      <alignment horizontal="left" vertical="center"/>
    </xf>
    <xf numFmtId="0" fontId="28" fillId="8" borderId="19" xfId="0" applyFont="1" applyFill="1" applyBorder="1" applyAlignment="1">
      <alignment horizontal="left" vertical="center"/>
    </xf>
    <xf numFmtId="3" fontId="30" fillId="0" borderId="1" xfId="0" applyNumberFormat="1" applyFont="1" applyBorder="1" applyAlignment="1">
      <alignment vertical="center" wrapText="1"/>
    </xf>
    <xf numFmtId="3" fontId="30" fillId="0" borderId="18" xfId="47" applyNumberFormat="1" applyFont="1" applyBorder="1" applyAlignment="1">
      <alignment horizontal="center" vertical="center"/>
    </xf>
    <xf numFmtId="3" fontId="30" fillId="0" borderId="12" xfId="47" applyNumberFormat="1" applyFont="1" applyBorder="1" applyAlignment="1">
      <alignment horizontal="center" vertical="center"/>
    </xf>
    <xf numFmtId="0" fontId="30" fillId="0" borderId="14" xfId="0" applyFont="1" applyBorder="1"/>
    <xf numFmtId="3" fontId="30" fillId="0" borderId="2" xfId="0" applyNumberFormat="1" applyFont="1" applyBorder="1" applyAlignment="1">
      <alignment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3" fontId="62" fillId="0" borderId="2" xfId="0" applyNumberFormat="1" applyFont="1" applyBorder="1" applyAlignment="1">
      <alignment horizontal="center" vertical="center" wrapText="1"/>
    </xf>
    <xf numFmtId="3" fontId="58" fillId="3" borderId="2" xfId="0" applyNumberFormat="1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 wrapText="1"/>
    </xf>
    <xf numFmtId="1" fontId="30" fillId="3" borderId="17" xfId="0" applyNumberFormat="1" applyFont="1" applyFill="1" applyBorder="1" applyAlignment="1">
      <alignment horizontal="center" vertical="center" wrapText="1"/>
    </xf>
    <xf numFmtId="3" fontId="30" fillId="0" borderId="17" xfId="0" applyNumberFormat="1" applyFont="1" applyBorder="1" applyAlignment="1">
      <alignment horizontal="left" vertical="center" wrapText="1"/>
    </xf>
    <xf numFmtId="0" fontId="30" fillId="3" borderId="17" xfId="0" applyFont="1" applyFill="1" applyBorder="1" applyAlignment="1">
      <alignment horizontal="center" vertical="center" wrapText="1"/>
    </xf>
    <xf numFmtId="4" fontId="30" fillId="3" borderId="17" xfId="0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3" fontId="62" fillId="0" borderId="17" xfId="0" applyNumberFormat="1" applyFont="1" applyBorder="1" applyAlignment="1">
      <alignment horizontal="center" vertical="center" wrapText="1"/>
    </xf>
    <xf numFmtId="3" fontId="28" fillId="8" borderId="11" xfId="0" applyNumberFormat="1" applyFont="1" applyFill="1" applyBorder="1" applyAlignment="1">
      <alignment horizontal="center" vertical="center" wrapText="1"/>
    </xf>
    <xf numFmtId="3" fontId="58" fillId="3" borderId="1" xfId="20" applyNumberFormat="1" applyFont="1" applyFill="1" applyBorder="1" applyAlignment="1">
      <alignment horizontal="center" vertical="center" wrapText="1"/>
    </xf>
    <xf numFmtId="3" fontId="58" fillId="3" borderId="1" xfId="20" applyNumberFormat="1" applyFont="1" applyFill="1" applyBorder="1" applyAlignment="1">
      <alignment vertical="center" wrapText="1"/>
    </xf>
    <xf numFmtId="0" fontId="30" fillId="3" borderId="0" xfId="0" applyFont="1" applyFill="1"/>
    <xf numFmtId="3" fontId="58" fillId="3" borderId="2" xfId="0" applyNumberFormat="1" applyFont="1" applyFill="1" applyBorder="1" applyAlignment="1">
      <alignment horizontal="center" vertical="center"/>
    </xf>
    <xf numFmtId="3" fontId="30" fillId="7" borderId="1" xfId="37" applyNumberFormat="1" applyFont="1" applyFill="1" applyBorder="1" applyAlignment="1">
      <alignment vertical="center" wrapText="1"/>
    </xf>
    <xf numFmtId="3" fontId="30" fillId="7" borderId="1" xfId="0" applyNumberFormat="1" applyFont="1" applyFill="1" applyBorder="1" applyAlignment="1">
      <alignment horizontal="center" vertical="center" wrapText="1"/>
    </xf>
    <xf numFmtId="0" fontId="31" fillId="0" borderId="9" xfId="49" applyFont="1" applyBorder="1" applyAlignment="1">
      <alignment vertical="center" wrapText="1"/>
    </xf>
    <xf numFmtId="4" fontId="30" fillId="0" borderId="1" xfId="47" applyNumberFormat="1" applyFont="1" applyBorder="1" applyAlignment="1">
      <alignment horizontal="center" vertical="center"/>
    </xf>
    <xf numFmtId="4" fontId="30" fillId="3" borderId="1" xfId="47" applyNumberFormat="1" applyFont="1" applyFill="1" applyBorder="1" applyAlignment="1">
      <alignment horizontal="center" vertical="center"/>
    </xf>
    <xf numFmtId="3" fontId="30" fillId="0" borderId="1" xfId="49" applyNumberFormat="1" applyFont="1" applyBorder="1" applyAlignment="1">
      <alignment horizontal="left" vertical="center" wrapText="1"/>
    </xf>
    <xf numFmtId="3" fontId="30" fillId="0" borderId="1" xfId="47" applyNumberFormat="1" applyFont="1" applyBorder="1" applyAlignment="1">
      <alignment horizontal="center" vertical="center" wrapText="1"/>
    </xf>
    <xf numFmtId="3" fontId="29" fillId="8" borderId="1" xfId="0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 wrapText="1"/>
    </xf>
    <xf numFmtId="3" fontId="30" fillId="3" borderId="17" xfId="49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horizontal="center" vertical="center"/>
    </xf>
    <xf numFmtId="3" fontId="58" fillId="3" borderId="17" xfId="0" applyNumberFormat="1" applyFont="1" applyFill="1" applyBorder="1" applyAlignment="1">
      <alignment horizontal="center" vertical="center"/>
    </xf>
    <xf numFmtId="3" fontId="30" fillId="3" borderId="10" xfId="0" applyNumberFormat="1" applyFont="1" applyFill="1" applyBorder="1" applyAlignment="1">
      <alignment horizontal="center" vertical="center"/>
    </xf>
    <xf numFmtId="3" fontId="63" fillId="0" borderId="0" xfId="0" applyNumberFormat="1" applyFont="1"/>
    <xf numFmtId="0" fontId="28" fillId="0" borderId="0" xfId="0" applyFont="1"/>
    <xf numFmtId="0" fontId="30" fillId="3" borderId="1" xfId="0" applyFont="1" applyFill="1" applyBorder="1" applyAlignment="1">
      <alignment vertical="center"/>
    </xf>
    <xf numFmtId="3" fontId="30" fillId="0" borderId="2" xfId="49" applyNumberFormat="1" applyFont="1" applyBorder="1" applyAlignment="1">
      <alignment horizontal="left" vertical="center" wrapText="1"/>
    </xf>
    <xf numFmtId="3" fontId="58" fillId="0" borderId="2" xfId="0" applyNumberFormat="1" applyFont="1" applyBorder="1" applyAlignment="1">
      <alignment horizontal="center" vertical="center"/>
    </xf>
    <xf numFmtId="3" fontId="30" fillId="3" borderId="16" xfId="0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horizontal="center" vertical="center" wrapText="1"/>
    </xf>
    <xf numFmtId="3" fontId="30" fillId="0" borderId="20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58" fillId="3" borderId="1" xfId="0" applyFont="1" applyFill="1" applyBorder="1" applyAlignment="1">
      <alignment vertical="center" wrapText="1"/>
    </xf>
    <xf numFmtId="0" fontId="58" fillId="0" borderId="1" xfId="0" applyFont="1" applyBorder="1" applyAlignment="1">
      <alignment horizontal="center" vertical="center" wrapText="1"/>
    </xf>
    <xf numFmtId="3" fontId="28" fillId="8" borderId="17" xfId="0" applyNumberFormat="1" applyFont="1" applyFill="1" applyBorder="1" applyAlignment="1">
      <alignment horizontal="center" vertical="center"/>
    </xf>
    <xf numFmtId="0" fontId="30" fillId="0" borderId="1" xfId="0" applyFont="1" applyBorder="1"/>
    <xf numFmtId="3" fontId="59" fillId="3" borderId="1" xfId="0" applyNumberFormat="1" applyFont="1" applyFill="1" applyBorder="1"/>
    <xf numFmtId="0" fontId="30" fillId="3" borderId="1" xfId="0" applyFont="1" applyFill="1" applyBorder="1"/>
    <xf numFmtId="3" fontId="59" fillId="3" borderId="0" xfId="0" applyNumberFormat="1" applyFont="1" applyFill="1"/>
    <xf numFmtId="0" fontId="30" fillId="0" borderId="17" xfId="37" applyFont="1" applyBorder="1" applyAlignment="1">
      <alignment vertical="center" wrapText="1"/>
    </xf>
    <xf numFmtId="3" fontId="30" fillId="0" borderId="9" xfId="37" applyNumberFormat="1" applyFont="1" applyBorder="1" applyAlignment="1">
      <alignment horizontal="center" vertical="center"/>
    </xf>
    <xf numFmtId="0" fontId="30" fillId="0" borderId="1" xfId="37" applyFont="1" applyBorder="1" applyAlignment="1">
      <alignment vertical="center" wrapText="1"/>
    </xf>
    <xf numFmtId="3" fontId="30" fillId="3" borderId="17" xfId="0" applyNumberFormat="1" applyFont="1" applyFill="1" applyBorder="1" applyAlignment="1">
      <alignment vertical="center" wrapText="1"/>
    </xf>
    <xf numFmtId="3" fontId="30" fillId="3" borderId="1" xfId="0" applyNumberFormat="1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 shrinkToFit="1"/>
    </xf>
    <xf numFmtId="3" fontId="30" fillId="0" borderId="1" xfId="0" applyNumberFormat="1" applyFont="1" applyBorder="1" applyAlignment="1">
      <alignment horizontal="center" vertical="center" wrapText="1" shrinkToFit="1"/>
    </xf>
    <xf numFmtId="0" fontId="62" fillId="0" borderId="1" xfId="0" applyFont="1" applyBorder="1" applyAlignment="1">
      <alignment horizontal="center" vertical="center" wrapText="1"/>
    </xf>
    <xf numFmtId="3" fontId="58" fillId="0" borderId="16" xfId="0" applyNumberFormat="1" applyFont="1" applyBorder="1" applyAlignment="1">
      <alignment horizontal="center" vertical="center" wrapText="1"/>
    </xf>
    <xf numFmtId="3" fontId="30" fillId="0" borderId="16" xfId="0" applyNumberFormat="1" applyFont="1" applyBorder="1" applyAlignment="1">
      <alignment horizontal="center" vertical="center" wrapText="1" shrinkToFit="1"/>
    </xf>
    <xf numFmtId="3" fontId="30" fillId="0" borderId="9" xfId="0" applyNumberFormat="1" applyFont="1" applyBorder="1" applyAlignment="1">
      <alignment vertical="center" wrapText="1" shrinkToFit="1"/>
    </xf>
    <xf numFmtId="3" fontId="30" fillId="0" borderId="9" xfId="0" applyNumberFormat="1" applyFont="1" applyBorder="1" applyAlignment="1">
      <alignment horizontal="center" vertical="center" wrapText="1" shrinkToFit="1"/>
    </xf>
    <xf numFmtId="3" fontId="30" fillId="0" borderId="1" xfId="0" applyNumberFormat="1" applyFont="1" applyBorder="1" applyAlignment="1">
      <alignment vertical="center" wrapText="1" shrinkToFit="1"/>
    </xf>
    <xf numFmtId="3" fontId="30" fillId="3" borderId="12" xfId="0" applyNumberFormat="1" applyFont="1" applyFill="1" applyBorder="1" applyAlignment="1">
      <alignment horizontal="center" vertical="center" wrapText="1"/>
    </xf>
    <xf numFmtId="174" fontId="28" fillId="8" borderId="1" xfId="2" applyNumberFormat="1" applyFont="1" applyFill="1" applyBorder="1" applyAlignment="1">
      <alignment horizontal="center" vertical="center"/>
    </xf>
    <xf numFmtId="3" fontId="30" fillId="0" borderId="9" xfId="38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0" fontId="30" fillId="3" borderId="1" xfId="37" applyFont="1" applyFill="1" applyBorder="1" applyAlignment="1">
      <alignment vertical="center" wrapText="1"/>
    </xf>
    <xf numFmtId="3" fontId="30" fillId="0" borderId="1" xfId="37" applyNumberFormat="1" applyFont="1" applyBorder="1" applyAlignment="1">
      <alignment horizontal="center" vertical="center" wrapText="1"/>
    </xf>
    <xf numFmtId="0" fontId="30" fillId="3" borderId="1" xfId="37" applyFont="1" applyFill="1" applyBorder="1" applyAlignment="1">
      <alignment horizontal="left" vertical="center" wrapText="1"/>
    </xf>
    <xf numFmtId="0" fontId="30" fillId="7" borderId="1" xfId="37" applyFont="1" applyFill="1" applyBorder="1" applyAlignment="1">
      <alignment vertical="center" wrapText="1"/>
    </xf>
    <xf numFmtId="3" fontId="58" fillId="0" borderId="17" xfId="0" applyNumberFormat="1" applyFont="1" applyBorder="1" applyAlignment="1">
      <alignment horizontal="center" vertical="center"/>
    </xf>
    <xf numFmtId="3" fontId="30" fillId="0" borderId="17" xfId="37" applyNumberFormat="1" applyFont="1" applyBorder="1" applyAlignment="1">
      <alignment horizontal="center" vertical="center" wrapText="1"/>
    </xf>
    <xf numFmtId="0" fontId="31" fillId="3" borderId="17" xfId="0" applyFont="1" applyFill="1" applyBorder="1" applyAlignment="1">
      <alignment horizontal="center" vertical="center" wrapText="1"/>
    </xf>
    <xf numFmtId="1" fontId="30" fillId="3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3" fontId="30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/>
    <xf numFmtId="164" fontId="58" fillId="0" borderId="7" xfId="2" applyNumberFormat="1" applyFont="1" applyFill="1" applyBorder="1" applyAlignment="1">
      <alignment horizontal="center" vertical="center" wrapText="1"/>
    </xf>
    <xf numFmtId="164" fontId="30" fillId="0" borderId="7" xfId="2" applyNumberFormat="1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center" vertical="center"/>
    </xf>
    <xf numFmtId="0" fontId="28" fillId="0" borderId="1" xfId="51" applyFont="1" applyBorder="1" applyAlignment="1">
      <alignment horizontal="left" vertical="center" wrapText="1"/>
    </xf>
    <xf numFmtId="0" fontId="62" fillId="3" borderId="9" xfId="0" applyFont="1" applyFill="1" applyBorder="1" applyAlignment="1">
      <alignment horizontal="left" vertical="center" wrapText="1"/>
    </xf>
    <xf numFmtId="0" fontId="58" fillId="3" borderId="9" xfId="0" applyFont="1" applyFill="1" applyBorder="1" applyAlignment="1">
      <alignment vertical="center" wrapText="1"/>
    </xf>
    <xf numFmtId="0" fontId="58" fillId="3" borderId="1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left" vertical="center" wrapText="1"/>
    </xf>
    <xf numFmtId="3" fontId="30" fillId="3" borderId="1" xfId="47" applyNumberFormat="1" applyFont="1" applyFill="1" applyBorder="1" applyAlignment="1">
      <alignment horizontal="center" vertical="center"/>
    </xf>
    <xf numFmtId="0" fontId="58" fillId="3" borderId="1" xfId="54" applyFont="1" applyFill="1" applyBorder="1" applyAlignment="1">
      <alignment horizontal="center" vertical="center" wrapText="1"/>
    </xf>
    <xf numFmtId="3" fontId="31" fillId="3" borderId="1" xfId="0" applyNumberFormat="1" applyFont="1" applyFill="1" applyBorder="1" applyAlignment="1">
      <alignment horizontal="center" vertical="center"/>
    </xf>
    <xf numFmtId="3" fontId="31" fillId="3" borderId="11" xfId="0" applyNumberFormat="1" applyFont="1" applyFill="1" applyBorder="1" applyAlignment="1">
      <alignment horizontal="center" vertical="center"/>
    </xf>
    <xf numFmtId="1" fontId="30" fillId="0" borderId="1" xfId="54" applyNumberFormat="1" applyFont="1" applyBorder="1" applyAlignment="1">
      <alignment horizontal="center" vertical="center" wrapText="1"/>
    </xf>
    <xf numFmtId="2" fontId="30" fillId="0" borderId="1" xfId="54" applyNumberFormat="1" applyFont="1" applyBorder="1" applyAlignment="1">
      <alignment horizontal="center" vertical="center" wrapText="1"/>
    </xf>
    <xf numFmtId="0" fontId="30" fillId="0" borderId="1" xfId="54" applyFont="1" applyBorder="1" applyAlignment="1">
      <alignment horizontal="center" vertical="center" wrapText="1"/>
    </xf>
    <xf numFmtId="174" fontId="28" fillId="8" borderId="1" xfId="0" applyNumberFormat="1" applyFont="1" applyFill="1" applyBorder="1" applyAlignment="1">
      <alignment horizontal="center" vertical="center"/>
    </xf>
    <xf numFmtId="3" fontId="58" fillId="3" borderId="9" xfId="0" applyNumberFormat="1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vertical="center" wrapText="1"/>
    </xf>
    <xf numFmtId="0" fontId="28" fillId="3" borderId="11" xfId="0" applyFont="1" applyFill="1" applyBorder="1" applyAlignment="1">
      <alignment vertical="center" wrapText="1"/>
    </xf>
    <xf numFmtId="3" fontId="65" fillId="0" borderId="0" xfId="0" applyNumberFormat="1" applyFont="1" applyAlignment="1">
      <alignment horizontal="center" vertical="center"/>
    </xf>
    <xf numFmtId="3" fontId="66" fillId="0" borderId="0" xfId="0" applyNumberFormat="1" applyFont="1"/>
    <xf numFmtId="4" fontId="59" fillId="0" borderId="0" xfId="0" applyNumberFormat="1" applyFont="1"/>
    <xf numFmtId="0" fontId="60" fillId="3" borderId="0" xfId="0" applyFont="1" applyFill="1"/>
    <xf numFmtId="3" fontId="62" fillId="3" borderId="1" xfId="0" applyNumberFormat="1" applyFont="1" applyFill="1" applyBorder="1" applyAlignment="1">
      <alignment horizontal="center" vertical="center" wrapText="1"/>
    </xf>
    <xf numFmtId="3" fontId="30" fillId="3" borderId="18" xfId="47" applyNumberFormat="1" applyFont="1" applyFill="1" applyBorder="1" applyAlignment="1">
      <alignment horizontal="center" vertical="center"/>
    </xf>
    <xf numFmtId="0" fontId="59" fillId="3" borderId="0" xfId="0" applyFont="1" applyFill="1"/>
    <xf numFmtId="4" fontId="30" fillId="0" borderId="0" xfId="0" applyNumberFormat="1" applyFont="1"/>
    <xf numFmtId="4" fontId="30" fillId="0" borderId="12" xfId="47" applyNumberFormat="1" applyFont="1" applyBorder="1" applyAlignment="1">
      <alignment horizontal="center" vertical="center"/>
    </xf>
    <xf numFmtId="4" fontId="30" fillId="0" borderId="14" xfId="47" applyNumberFormat="1" applyFont="1" applyBorder="1" applyAlignment="1">
      <alignment horizontal="center" vertical="center"/>
    </xf>
    <xf numFmtId="3" fontId="65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6" fillId="5" borderId="1" xfId="0" applyFont="1" applyFill="1" applyBorder="1" applyAlignment="1">
      <alignment horizontal="left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8" fillId="8" borderId="9" xfId="0" applyFont="1" applyFill="1" applyBorder="1" applyAlignment="1">
      <alignment horizontal="center" vertical="center"/>
    </xf>
    <xf numFmtId="0" fontId="28" fillId="8" borderId="11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8" borderId="9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28" fillId="8" borderId="11" xfId="0" applyFont="1" applyFill="1" applyBorder="1" applyAlignment="1">
      <alignment horizontal="left" vertical="center"/>
    </xf>
    <xf numFmtId="0" fontId="30" fillId="8" borderId="21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3" fontId="28" fillId="8" borderId="20" xfId="49" applyNumberFormat="1" applyFont="1" applyFill="1" applyBorder="1" applyAlignment="1">
      <alignment horizontal="left" vertical="center" wrapText="1"/>
    </xf>
    <xf numFmtId="3" fontId="28" fillId="8" borderId="14" xfId="49" applyNumberFormat="1" applyFont="1" applyFill="1" applyBorder="1" applyAlignment="1">
      <alignment horizontal="left" vertical="center" wrapText="1"/>
    </xf>
    <xf numFmtId="3" fontId="28" fillId="8" borderId="19" xfId="49" applyNumberFormat="1" applyFont="1" applyFill="1" applyBorder="1" applyAlignment="1">
      <alignment horizontal="left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31" fillId="8" borderId="11" xfId="0" applyFont="1" applyFill="1" applyBorder="1" applyAlignment="1">
      <alignment horizontal="center" vertical="center" wrapText="1"/>
    </xf>
    <xf numFmtId="1" fontId="28" fillId="8" borderId="1" xfId="0" applyNumberFormat="1" applyFont="1" applyFill="1" applyBorder="1" applyAlignment="1">
      <alignment horizontal="left" vertical="center" wrapText="1"/>
    </xf>
    <xf numFmtId="0" fontId="28" fillId="0" borderId="0" xfId="0" applyFont="1" applyAlignment="1">
      <alignment horizontal="right" wrapText="1"/>
    </xf>
    <xf numFmtId="0" fontId="28" fillId="0" borderId="0" xfId="0" applyFont="1" applyAlignment="1">
      <alignment horizontal="center" vertical="center" wrapText="1"/>
    </xf>
    <xf numFmtId="0" fontId="25" fillId="3" borderId="10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8" fillId="3" borderId="9" xfId="0" applyFont="1" applyFill="1" applyBorder="1" applyAlignment="1">
      <alignment horizontal="left" vertical="center"/>
    </xf>
    <xf numFmtId="0" fontId="28" fillId="3" borderId="12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3" fontId="58" fillId="3" borderId="9" xfId="0" applyNumberFormat="1" applyFont="1" applyFill="1" applyBorder="1" applyAlignment="1">
      <alignment horizontal="center" vertical="center" wrapText="1"/>
    </xf>
    <xf numFmtId="3" fontId="58" fillId="3" borderId="11" xfId="0" applyNumberFormat="1" applyFont="1" applyFill="1" applyBorder="1" applyAlignment="1">
      <alignment horizontal="center" vertical="center" wrapText="1"/>
    </xf>
    <xf numFmtId="0" fontId="28" fillId="8" borderId="9" xfId="0" applyFont="1" applyFill="1" applyBorder="1" applyAlignment="1">
      <alignment horizontal="left" vertical="center" wrapText="1"/>
    </xf>
    <xf numFmtId="0" fontId="28" fillId="8" borderId="12" xfId="0" applyFont="1" applyFill="1" applyBorder="1" applyAlignment="1">
      <alignment horizontal="left" vertical="center" wrapText="1"/>
    </xf>
    <xf numFmtId="0" fontId="28" fillId="8" borderId="11" xfId="0" applyFont="1" applyFill="1" applyBorder="1" applyAlignment="1">
      <alignment horizontal="left" vertical="center" wrapText="1"/>
    </xf>
    <xf numFmtId="0" fontId="30" fillId="0" borderId="17" xfId="37" applyFont="1" applyBorder="1" applyAlignment="1">
      <alignment horizontal="left" vertical="center" wrapText="1"/>
    </xf>
    <xf numFmtId="0" fontId="30" fillId="0" borderId="2" xfId="37" applyFont="1" applyBorder="1" applyAlignment="1">
      <alignment horizontal="left" vertical="center" wrapText="1"/>
    </xf>
    <xf numFmtId="3" fontId="30" fillId="3" borderId="17" xfId="0" applyNumberFormat="1" applyFont="1" applyFill="1" applyBorder="1" applyAlignment="1">
      <alignment horizontal="left" vertical="center" wrapText="1"/>
    </xf>
    <xf numFmtId="3" fontId="30" fillId="3" borderId="2" xfId="0" applyNumberFormat="1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8" borderId="9" xfId="0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horizontal="center" vertical="center" wrapText="1"/>
    </xf>
    <xf numFmtId="0" fontId="28" fillId="8" borderId="20" xfId="0" applyFont="1" applyFill="1" applyBorder="1" applyAlignment="1">
      <alignment horizontal="left" vertical="center" wrapText="1"/>
    </xf>
    <xf numFmtId="0" fontId="28" fillId="8" borderId="14" xfId="0" applyFont="1" applyFill="1" applyBorder="1" applyAlignment="1">
      <alignment horizontal="left" vertical="center" wrapText="1"/>
    </xf>
    <xf numFmtId="0" fontId="28" fillId="8" borderId="19" xfId="0" applyFont="1" applyFill="1" applyBorder="1" applyAlignment="1">
      <alignment horizontal="left" vertical="center" wrapText="1"/>
    </xf>
    <xf numFmtId="0" fontId="28" fillId="8" borderId="16" xfId="0" applyFont="1" applyFill="1" applyBorder="1" applyAlignment="1">
      <alignment horizontal="left" vertical="center"/>
    </xf>
    <xf numFmtId="0" fontId="28" fillId="8" borderId="18" xfId="0" applyFont="1" applyFill="1" applyBorder="1" applyAlignment="1">
      <alignment horizontal="left" vertical="center"/>
    </xf>
    <xf numFmtId="0" fontId="28" fillId="3" borderId="20" xfId="0" applyFont="1" applyFill="1" applyBorder="1" applyAlignment="1">
      <alignment horizontal="left" vertical="center"/>
    </xf>
    <xf numFmtId="0" fontId="28" fillId="3" borderId="14" xfId="0" applyFont="1" applyFill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8" borderId="16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64" fillId="8" borderId="9" xfId="0" applyFont="1" applyFill="1" applyBorder="1" applyAlignment="1">
      <alignment horizontal="center" vertical="center" wrapText="1"/>
    </xf>
    <xf numFmtId="0" fontId="64" fillId="8" borderId="11" xfId="0" applyFont="1" applyFill="1" applyBorder="1" applyAlignment="1">
      <alignment horizontal="center" vertical="center" wrapText="1"/>
    </xf>
    <xf numFmtId="0" fontId="28" fillId="8" borderId="21" xfId="0" applyFont="1" applyFill="1" applyBorder="1" applyAlignment="1">
      <alignment horizontal="left" vertical="center" wrapText="1"/>
    </xf>
    <xf numFmtId="0" fontId="28" fillId="8" borderId="10" xfId="0" applyFont="1" applyFill="1" applyBorder="1" applyAlignment="1">
      <alignment horizontal="left" vertical="center" wrapText="1"/>
    </xf>
    <xf numFmtId="0" fontId="28" fillId="8" borderId="13" xfId="0" applyFont="1" applyFill="1" applyBorder="1" applyAlignment="1">
      <alignment horizontal="left" vertical="center" wrapText="1"/>
    </xf>
    <xf numFmtId="0" fontId="30" fillId="8" borderId="9" xfId="0" applyFont="1" applyFill="1" applyBorder="1" applyAlignment="1">
      <alignment horizontal="center" vertical="center"/>
    </xf>
    <xf numFmtId="0" fontId="30" fillId="8" borderId="11" xfId="0" applyFont="1" applyFill="1" applyBorder="1" applyAlignment="1">
      <alignment horizontal="center" vertical="center"/>
    </xf>
  </cellXfs>
  <cellStyles count="198">
    <cellStyle name="%" xfId="141" xr:uid="{CA6C86BF-3105-4DFD-9CA9-3B487E9C2BE8}"/>
    <cellStyle name="% 10" xfId="145" xr:uid="{3B1F0852-844C-4B47-B10D-822D706131A8}"/>
    <cellStyle name="_Астана,бюджет 2009 г.Инструменты и материалы АВРД-4б" xfId="65" xr:uid="{41F9B5E5-142F-4B86-9C11-71910EEFAF7F}"/>
    <cellStyle name="_зап. час. НПВ 2009 с нов ц.с разбивкой по депо" xfId="66" xr:uid="{D63EFF79-6B03-4843-B3D2-6C5AAE34C6B7}"/>
    <cellStyle name="_картриджи__уменьшение" xfId="67" xr:uid="{CA67F3B3-D579-41D8-A4C5-8258033ECA91}"/>
    <cellStyle name="_картриджи_l" xfId="68" xr:uid="{CD6B9C95-5815-47A1-9FA6-FADAD2B30060}"/>
    <cellStyle name="_Книга1" xfId="69" xr:uid="{41D58134-758B-493D-9222-622C6699C7D0}"/>
    <cellStyle name="_комп и множит общий с мараторием 2009 приложение" xfId="70" xr:uid="{A0037869-19AC-4142-84CD-AC16CD1EFDD7}"/>
    <cellStyle name="_Комп общий 2009 с учетом маратория" xfId="71" xr:uid="{3795733C-E575-46BC-AFEE-118A7F12B699}"/>
    <cellStyle name="_Копия ПЗ 2009 с разбивкой 1 и 2 полугодие" xfId="72" xr:uid="{B8826C85-494B-453D-87D9-93D02183BF3E}"/>
    <cellStyle name="_Копия План расходов для формирования ПГЗ на 2009" xfId="73" xr:uid="{64FF2359-714D-4D61-87D1-3463D22734FA}"/>
    <cellStyle name="_Копия предложение ТЕМИР" xfId="74" xr:uid="{BB72E6EC-FED1-4289-8AD4-01EE998C347F}"/>
    <cellStyle name="_Лист1" xfId="75" xr:uid="{9F130A79-D53F-4AFB-BA31-25F09E91D8C8}"/>
    <cellStyle name="_МАТЕРИАЛЫ 1-полугодие 2008" xfId="76" xr:uid="{7A70D10B-9FD1-4561-809F-0F36A04537B2}"/>
    <cellStyle name="_Материалы 2010г.(22222)" xfId="77" xr:uid="{57076CF5-A4E3-4033-BEE6-700D258B6371}"/>
    <cellStyle name="_отчет 1 полугодие 2010г." xfId="78" xr:uid="{FB06F36F-575D-466A-B8BF-2278060A47BA}"/>
    <cellStyle name="_Свод на 2009 год недораб" xfId="79" xr:uid="{F4B9F5D4-FDDC-4270-9A04-FDCBD88E2E97}"/>
    <cellStyle name="_ТЭР, МАТЕРИАЛЫ - расшифровки за 12 месяцев 2010 год" xfId="80" xr:uid="{44F84E3E-D73A-48A6-A03B-88A222399705}"/>
    <cellStyle name="_Уральск Инструменты +++" xfId="81" xr:uid="{7B401FE1-820D-4D90-8A82-226D21A8C946}"/>
    <cellStyle name="_элемент МАТЕРИАЛЫ 2008" xfId="82" xr:uid="{231E9E87-23E1-48F1-A2B9-714F824E5EDF}"/>
    <cellStyle name="Excel Built-in Normal" xfId="8" xr:uid="{00000000-0005-0000-0000-000000000000}"/>
    <cellStyle name="Iau?iue_Сводная таблица по Согре  " xfId="35" xr:uid="{00000000-0005-0000-0000-000001000000}"/>
    <cellStyle name="Normal 2" xfId="45" xr:uid="{00000000-0005-0000-0000-000002000000}"/>
    <cellStyle name="Normal 2 2" xfId="123" xr:uid="{DD2CD832-DAF9-401E-867E-32A61C60101A}"/>
    <cellStyle name="Normal 2 3" xfId="165" xr:uid="{D0CA6B2D-2077-4963-B0E9-8EDF6A35638E}"/>
    <cellStyle name="Normal 6" xfId="7" xr:uid="{00000000-0005-0000-0000-000003000000}"/>
    <cellStyle name="Normal_Sheet1" xfId="31" xr:uid="{00000000-0005-0000-0000-000004000000}"/>
    <cellStyle name="SAPBEXchaText" xfId="34" xr:uid="{00000000-0005-0000-0000-000005000000}"/>
    <cellStyle name="SAPBEXchaText 2" xfId="129" xr:uid="{B6244CAE-0EF2-454D-A9E4-A75958DDC713}"/>
    <cellStyle name="SAPBEXchaText 3" xfId="128" xr:uid="{F264339A-292F-4FCB-9337-EC18DB784189}"/>
    <cellStyle name="Гиперссылка 2" xfId="110" xr:uid="{EB0CCB74-85AC-44C4-B368-C9EEE75E71E9}"/>
    <cellStyle name="Гиперссылка 2 2" xfId="178" xr:uid="{2A199242-CE7E-44AE-A41B-9094CAC24B57}"/>
    <cellStyle name="Денежный 2" xfId="190" xr:uid="{5D3A47FD-275D-4388-B823-0BC1B69D8530}"/>
    <cellStyle name="КАНДАГАЧ тел3-33-96" xfId="14" xr:uid="{00000000-0005-0000-0000-000006000000}"/>
    <cellStyle name="КАНДАГАЧ тел3-33-96 2" xfId="83" xr:uid="{BDF2ACF8-3573-4A78-987D-1F91A5BB57CD}"/>
    <cellStyle name="КАНДАГАЧ тел3-33-96 3" xfId="96" xr:uid="{0786D34D-EEA1-468A-9D29-0EEE4BD579F8}"/>
    <cellStyle name="КАНДАГАЧ тел3-33-96 4" xfId="163" xr:uid="{8ADA62A7-4BA4-4622-AD8E-BBBFFE3591A2}"/>
    <cellStyle name="КАНДАГАЧ тел3-33-96 5" xfId="57" xr:uid="{1E4F3FF7-7631-409B-9874-4A861B8657ED}"/>
    <cellStyle name="Обычный" xfId="0" builtinId="0"/>
    <cellStyle name="Обычный 10" xfId="103" xr:uid="{A7A861E9-358F-41D2-8C71-E43A4BBB4C27}"/>
    <cellStyle name="Обычный 10 2" xfId="26" xr:uid="{00000000-0005-0000-0000-000008000000}"/>
    <cellStyle name="Обычный 10 2 2" xfId="156" xr:uid="{52279715-8F0C-4F7F-9747-6077D590E366}"/>
    <cellStyle name="Обычный 11" xfId="111" xr:uid="{BCCCB42C-2D19-4C70-9F9B-54449360ABFB}"/>
    <cellStyle name="Обычный 11 2" xfId="46" xr:uid="{00000000-0005-0000-0000-000009000000}"/>
    <cellStyle name="Обычный 12" xfId="146" xr:uid="{12FEEAB7-4BEB-4A0E-8B92-E243F6A88EF8}"/>
    <cellStyle name="Обычный 12 2" xfId="25" xr:uid="{00000000-0005-0000-0000-00000A000000}"/>
    <cellStyle name="Обычный 13" xfId="118" xr:uid="{DB418A2D-03C4-41A8-A06A-7D0886BF4E82}"/>
    <cellStyle name="Обычный 13 2" xfId="184" xr:uid="{DC7CE091-B2ED-425C-9B2E-4D344EFE67B6}"/>
    <cellStyle name="Обычный 14" xfId="126" xr:uid="{E827D746-16D4-44C0-B528-407CA66E6207}"/>
    <cellStyle name="Обычный 14 2 2" xfId="168" xr:uid="{03398887-4F04-449C-8708-3F6E6BB60BC6}"/>
    <cellStyle name="Обычный 15" xfId="21" xr:uid="{00000000-0005-0000-0000-00000B000000}"/>
    <cellStyle name="Обычный 15 2" xfId="47" xr:uid="{00000000-0005-0000-0000-00000C000000}"/>
    <cellStyle name="Обычный 16" xfId="155" xr:uid="{81C591C2-1B21-4094-955E-D7C01AD666C7}"/>
    <cellStyle name="Обычный 17" xfId="6" xr:uid="{00000000-0005-0000-0000-00000D000000}"/>
    <cellStyle name="Обычный 17 2" xfId="174" xr:uid="{E7AC86AE-343E-4E9B-A0DC-3F9FC1115F20}"/>
    <cellStyle name="Обычный 18" xfId="192" xr:uid="{C5AF8E68-1CAA-4B0E-964C-768EB4C95432}"/>
    <cellStyle name="Обычный 19" xfId="195" xr:uid="{D7B82780-187E-48C1-B893-7AF0F507371E}"/>
    <cellStyle name="Обычный 2" xfId="1" xr:uid="{00000000-0005-0000-0000-00000E000000}"/>
    <cellStyle name="Обычный 2 10" xfId="58" xr:uid="{916FF2A5-E60D-415C-B6C1-C284BDE4930D}"/>
    <cellStyle name="Обычный 2 12 10" xfId="36" xr:uid="{00000000-0005-0000-0000-00000F000000}"/>
    <cellStyle name="Обычный 2 12 10 2" xfId="37" xr:uid="{00000000-0005-0000-0000-000010000000}"/>
    <cellStyle name="Обычный 2 14" xfId="108" xr:uid="{BE9614DE-B160-4B46-A0A3-0B3A123C81C1}"/>
    <cellStyle name="Обычный 2 16" xfId="127" xr:uid="{3762969D-ED5D-4A5A-A8C1-0A931D05FBC5}"/>
    <cellStyle name="Обычный 2 2" xfId="18" xr:uid="{00000000-0005-0000-0000-000011000000}"/>
    <cellStyle name="Обычный 2 2 2" xfId="20" xr:uid="{00000000-0005-0000-0000-000012000000}"/>
    <cellStyle name="Обычный 2 2 3" xfId="150" xr:uid="{1F685D20-051A-495C-B83C-FD1F6AE53DB3}"/>
    <cellStyle name="Обычный 2 2 4" xfId="59" xr:uid="{82449295-0F7F-4C84-8EC9-C4738A38F9CA}"/>
    <cellStyle name="Обычный 2 3" xfId="63" xr:uid="{483BB31D-56EE-4CFF-866B-2C48683EFD10}"/>
    <cellStyle name="Обычный 2 3 2" xfId="152" xr:uid="{26DA8478-8F74-405F-89DE-1B5608998D9A}"/>
    <cellStyle name="Обычный 2 3 5" xfId="172" xr:uid="{EAF9A836-C389-4F93-B43E-B3A1408FE78E}"/>
    <cellStyle name="Обычный 2 4" xfId="98" xr:uid="{534EE04B-478B-4E9A-81EF-791F8C9B245A}"/>
    <cellStyle name="Обычный 2 4 2" xfId="158" xr:uid="{FEFC1179-7D44-4C36-B9B4-FB9B2E43101E}"/>
    <cellStyle name="Обычный 2 5" xfId="115" xr:uid="{5F34270E-9EFB-47E5-B3E5-C4E360C800D0}"/>
    <cellStyle name="Обычный 2 5 2" xfId="182" xr:uid="{B8F4583C-E1CC-4CE8-9165-B208BF1FE3AC}"/>
    <cellStyle name="Обычный 2 6" xfId="62" xr:uid="{A9DA2124-8B52-4838-9C08-2DA0BB36CEF7}"/>
    <cellStyle name="Обычный 2 7" xfId="117" xr:uid="{884A1956-EC78-4C40-AA65-298751811D21}"/>
    <cellStyle name="Обычный 2 8" xfId="179" xr:uid="{2EA98971-0E47-4496-B120-A6A452B084BE}"/>
    <cellStyle name="Обычный 2 9" xfId="185" xr:uid="{96168736-E41E-422D-BEFD-00250CCE4A4D}"/>
    <cellStyle name="Обычный 26" xfId="11" xr:uid="{00000000-0005-0000-0000-000013000000}"/>
    <cellStyle name="Обычный 3" xfId="4" xr:uid="{00000000-0005-0000-0000-000014000000}"/>
    <cellStyle name="Обычный 3 2" xfId="32" xr:uid="{00000000-0005-0000-0000-000015000000}"/>
    <cellStyle name="Обычный 3 2 2" xfId="124" xr:uid="{F753487B-DECB-4FF2-B0E6-97313D1A0DFB}"/>
    <cellStyle name="Обычный 3 22" xfId="157" xr:uid="{A19E7602-947E-404E-99E4-E7A43F69D3B8}"/>
    <cellStyle name="Обычный 3 22 2" xfId="193" xr:uid="{70E4C7FC-48DA-44A1-948E-5CCA74E682FE}"/>
    <cellStyle name="Обычный 3 3" xfId="88" xr:uid="{F5C24058-6BC9-44DD-B93E-330167A17B9B}"/>
    <cellStyle name="Обычный 3 5" xfId="40" xr:uid="{00000000-0005-0000-0000-000016000000}"/>
    <cellStyle name="Обычный 3 5 2" xfId="132" xr:uid="{8853CAB2-F570-46CD-8BD1-CB5430C3FBB1}"/>
    <cellStyle name="Обычный 3 5 3" xfId="50" xr:uid="{07D24135-8476-44E1-B6EC-D02CC8C16E8B}"/>
    <cellStyle name="Обычный 3 5 3 2" xfId="133" xr:uid="{36DD968D-BFC0-4212-8940-15DC1ECF77F2}"/>
    <cellStyle name="Обычный 3 5 4" xfId="48" xr:uid="{0FE61934-8228-4BB5-9949-4D91ADABA182}"/>
    <cellStyle name="Обычный 3 5 4 2" xfId="53" xr:uid="{507FD150-905C-45B3-8B98-C2F35F53C1A5}"/>
    <cellStyle name="Обычный 3 5 4 2 2" xfId="137" xr:uid="{67102DB8-5AD1-45EA-BDE3-05556ED5FDC2}"/>
    <cellStyle name="Обычный 3 5 4 3" xfId="139" xr:uid="{B877FCEC-B862-4258-BD44-1F2124398637}"/>
    <cellStyle name="Обычный 3 5 4 4" xfId="197" xr:uid="{D5AE1544-0113-4DC0-AABE-D3CA5E35A6AE}"/>
    <cellStyle name="Обычный 3 5 5" xfId="51" xr:uid="{36543339-2ECB-4D4C-8A68-7D66E75F9E3F}"/>
    <cellStyle name="Обычный 3 7" xfId="131" xr:uid="{CA632127-9AAE-4380-A962-019EED748ADE}"/>
    <cellStyle name="Обычный 3 8" xfId="138" xr:uid="{9325D94C-9462-4CDD-8494-B5EF277B6CFE}"/>
    <cellStyle name="Обычный 32" xfId="38" xr:uid="{00000000-0005-0000-0000-000017000000}"/>
    <cellStyle name="Обычный 32 2" xfId="44" xr:uid="{00000000-0005-0000-0000-000018000000}"/>
    <cellStyle name="Обычный 4" xfId="12" xr:uid="{00000000-0005-0000-0000-000019000000}"/>
    <cellStyle name="Обычный 4 2" xfId="104" xr:uid="{76525747-26D2-4904-8B2B-EB0F52B259B0}"/>
    <cellStyle name="Обычный 4 2 2" xfId="43" xr:uid="{00000000-0005-0000-0000-00001A000000}"/>
    <cellStyle name="Обычный 4 2 2 2" xfId="125" xr:uid="{F84C7DFB-3900-4870-A2FB-FA53E36A7D80}"/>
    <cellStyle name="Обычный 4 2 2 2 2" xfId="194" xr:uid="{108DD452-B1CF-4F83-9A32-F9F88D5FE453}"/>
    <cellStyle name="Обычный 4 2 2 3" xfId="109" xr:uid="{7A3BB949-2D95-49F5-9814-2C727C52DBEB}"/>
    <cellStyle name="Обычный 4 2 2 4 2 2" xfId="170" xr:uid="{D0F1BBE2-D72C-4800-8140-EEA0ABB19DD4}"/>
    <cellStyle name="Обычный 4 2 3" xfId="112" xr:uid="{B84C10A1-4632-4195-9ADB-A1FFC9CEE148}"/>
    <cellStyle name="Обычный 4 2 3 5 3" xfId="188" xr:uid="{8D57A47A-2AAA-466F-8F14-723A42FE9E3B}"/>
    <cellStyle name="Обычный 4 2 4" xfId="144" xr:uid="{0B9457B7-FA49-45B5-858B-3FAA6C5AC122}"/>
    <cellStyle name="Обычный 4 2 5" xfId="167" xr:uid="{C30D60EC-9651-4EA6-B608-4631F4A70CEA}"/>
    <cellStyle name="Обычный 4 3" xfId="166" xr:uid="{E586F486-AC8F-4087-8F08-81F3A0923AD5}"/>
    <cellStyle name="Обычный 4 3 2" xfId="135" xr:uid="{57C45927-CD02-4328-97AC-96B0EAFD7959}"/>
    <cellStyle name="Обычный 4 4" xfId="54" xr:uid="{6E6FC9B8-8581-4E32-87AF-FFD456569EEE}"/>
    <cellStyle name="Обычный 4 4 2" xfId="140" xr:uid="{E9285330-FB3C-4E35-B75B-CC3AED8B5592}"/>
    <cellStyle name="Обычный 4 5" xfId="84" xr:uid="{02403E28-FFA3-467D-85CF-6FF07B39213A}"/>
    <cellStyle name="Обычный 4 88" xfId="149" xr:uid="{AA9BAB44-D0BB-48E3-92A9-1A4BE66EA927}"/>
    <cellStyle name="Обычный 4 88 2" xfId="191" xr:uid="{F36B0091-DC4A-4304-BA7B-FFD9283A6213}"/>
    <cellStyle name="Обычный 5" xfId="15" xr:uid="{00000000-0005-0000-0000-00001B000000}"/>
    <cellStyle name="Обычный 5 2" xfId="52" xr:uid="{DA4F9ED7-DDCF-4257-A62A-D9794D68453A}"/>
    <cellStyle name="Обычный 5 2 2" xfId="189" xr:uid="{82CD3BA5-B60D-4805-B5E4-8D794E73A91C}"/>
    <cellStyle name="Обычный 5 2 3" xfId="151" xr:uid="{F286D7A8-BF49-4A46-A10A-53B9401320DA}"/>
    <cellStyle name="Обычный 5 3" xfId="130" xr:uid="{3600C55A-994D-4D2A-93CD-57A6F687DCD7}"/>
    <cellStyle name="Обычный 5 4" xfId="39" xr:uid="{00000000-0005-0000-0000-00001C000000}"/>
    <cellStyle name="Обычный 5 5" xfId="90" xr:uid="{A5ADC2C8-DA0C-4AA8-B163-458D74CAF9CF}"/>
    <cellStyle name="Обычный 5 6" xfId="175" xr:uid="{E41FDE3E-A8F7-4F16-A6D4-B35AD3B36C46}"/>
    <cellStyle name="Обычный 50" xfId="134" xr:uid="{96C15FE4-DE57-4F16-9758-8FBB70172BE2}"/>
    <cellStyle name="Обычный 55" xfId="120" xr:uid="{726BB479-36CC-4C26-82F4-946A4567CAB9}"/>
    <cellStyle name="Обычный 6" xfId="92" xr:uid="{D80202C6-7261-463C-85BD-41B0A7754E44}"/>
    <cellStyle name="Обычный 6 2" xfId="161" xr:uid="{220692F2-DA4F-41F6-AAE4-FB4604654B03}"/>
    <cellStyle name="Обычный 6 2 2" xfId="27" xr:uid="{00000000-0005-0000-0000-00001D000000}"/>
    <cellStyle name="Обычный 6 4" xfId="24" xr:uid="{00000000-0005-0000-0000-00001E000000}"/>
    <cellStyle name="Обычный 7" xfId="93" xr:uid="{90D8FBC0-477A-498C-AE47-2C75524F04D3}"/>
    <cellStyle name="Обычный 7 2" xfId="159" xr:uid="{305A521A-0B04-4678-8DED-F4CF5F427331}"/>
    <cellStyle name="Обычный 7 5" xfId="148" xr:uid="{99B1722A-55CD-4ABA-944F-81939DC7185E}"/>
    <cellStyle name="Обычный 8" xfId="5" xr:uid="{00000000-0005-0000-0000-00001F000000}"/>
    <cellStyle name="Обычный 8 2" xfId="113" xr:uid="{92FC5632-D1C2-4EF2-8E3E-C5E8F8673B21}"/>
    <cellStyle name="Обычный 8 2 2" xfId="181" xr:uid="{2578F355-E96B-4552-98D3-AE94C97DAF1A}"/>
    <cellStyle name="Обычный 8 3" xfId="97" xr:uid="{74604A42-C2A7-439D-A28A-ACDA321D6C58}"/>
    <cellStyle name="Обычный 9" xfId="30" xr:uid="{00000000-0005-0000-0000-000020000000}"/>
    <cellStyle name="Обычный 9 2" xfId="114" xr:uid="{05D5655C-B590-4560-94AD-AEE18112EDDA}"/>
    <cellStyle name="Обычный 9 2 2" xfId="169" xr:uid="{103024D4-283A-47A2-890E-28F38BC78C8E}"/>
    <cellStyle name="Обычный 9 3" xfId="102" xr:uid="{7F804AC2-A042-435B-9A76-8570C5380AC3}"/>
    <cellStyle name="Обычный 9 3 3" xfId="187" xr:uid="{20E08D49-26D6-4F62-AD73-3CDF386F4142}"/>
    <cellStyle name="Обычный_Заявка на 2004 год 2" xfId="49" xr:uid="{57E0AF58-4553-49A8-A61B-1F62DE75C614}"/>
    <cellStyle name="Процентный 2" xfId="85" xr:uid="{C61573F3-C760-4BB0-A775-00F134ACA3C1}"/>
    <cellStyle name="Процентный 2 2" xfId="28" xr:uid="{00000000-0005-0000-0000-000021000000}"/>
    <cellStyle name="Процентный 2 2 2" xfId="160" xr:uid="{1FE66000-4D61-480D-883B-70819475ACAD}"/>
    <cellStyle name="Процентный 2 3" xfId="154" xr:uid="{D734458B-9B39-4EB2-812B-238702AA39CE}"/>
    <cellStyle name="Процентный 2 6" xfId="173" xr:uid="{64C0885F-4303-4007-80AE-F5B3B6179614}"/>
    <cellStyle name="Процентный 3" xfId="89" xr:uid="{CC1A3978-E387-4707-B1A5-0ABEF8BD835E}"/>
    <cellStyle name="Процентный 3 2" xfId="100" xr:uid="{EAF5C450-3E01-4007-8EF5-42F226A96865}"/>
    <cellStyle name="Процентный 3 4" xfId="176" xr:uid="{EB761484-387F-4934-8B1D-2F45660D9F2F}"/>
    <cellStyle name="Процентный 4" xfId="91" xr:uid="{E5FDD326-5E2B-46CA-BBDA-4865FBC19282}"/>
    <cellStyle name="Процентный 4 2" xfId="147" xr:uid="{B6FAE861-701F-4F82-8105-05D5DF8FEE30}"/>
    <cellStyle name="Процентный 4 2 2" xfId="162" xr:uid="{8111507F-B55A-425C-ADE9-6DD13A61A6DA}"/>
    <cellStyle name="Процентный 5" xfId="94" xr:uid="{43F3A41E-8F5F-4181-A7F3-49CFDA5C44D2}"/>
    <cellStyle name="Процентный 6" xfId="122" xr:uid="{CB2385ED-2BBC-4B26-8DB8-F227CE800EF1}"/>
    <cellStyle name="Процентный 7" xfId="55" xr:uid="{BC52BB4A-154D-4AE8-9E1D-E4CFD0DEE95E}"/>
    <cellStyle name="Стиль 1" xfId="33" xr:uid="{00000000-0005-0000-0000-000022000000}"/>
    <cellStyle name="Стиль 1 2" xfId="17" xr:uid="{00000000-0005-0000-0000-000023000000}"/>
    <cellStyle name="Финансовый" xfId="2" builtinId="3"/>
    <cellStyle name="Финансовый 10 3" xfId="22" xr:uid="{00000000-0005-0000-0000-000025000000}"/>
    <cellStyle name="Финансовый 11" xfId="19" xr:uid="{00000000-0005-0000-0000-000026000000}"/>
    <cellStyle name="Финансовый 2" xfId="3" xr:uid="{00000000-0005-0000-0000-000027000000}"/>
    <cellStyle name="Финансовый 2 2" xfId="23" xr:uid="{00000000-0005-0000-0000-000028000000}"/>
    <cellStyle name="Финансовый 2 2 2" xfId="42" xr:uid="{00000000-0005-0000-0000-000029000000}"/>
    <cellStyle name="Финансовый 2 2 2 2" xfId="101" xr:uid="{A2863DE7-05BD-4E99-874D-C28BA04F4B27}"/>
    <cellStyle name="Финансовый 2 2 2 3" xfId="196" xr:uid="{7BA8B03F-ED4A-4F12-A46C-59349ABDF49D}"/>
    <cellStyle name="Финансовый 2 2 2 6" xfId="41" xr:uid="{00000000-0005-0000-0000-00002A000000}"/>
    <cellStyle name="Финансовый 2 2 2 7" xfId="136" xr:uid="{DC47FE9D-258C-4C4C-8901-FF15DB5B891B}"/>
    <cellStyle name="Финансовый 2 2 3" xfId="107" xr:uid="{B6DDE560-E846-4F9A-8EBE-4590B7AE129A}"/>
    <cellStyle name="Финансовый 2 2 4" xfId="64" xr:uid="{90615BF3-A4E1-491F-BC98-0E08F8368ED3}"/>
    <cellStyle name="Финансовый 2 3" xfId="10" xr:uid="{00000000-0005-0000-0000-00002B000000}"/>
    <cellStyle name="Финансовый 2 3 2" xfId="119" xr:uid="{6C165FF5-3964-4E38-9BC2-1F194603DC6C}"/>
    <cellStyle name="Финансовый 2 3 3" xfId="186" xr:uid="{3CFBCA7E-1405-4747-8EEE-C852C3A3E1E0}"/>
    <cellStyle name="Финансовый 2 3 4" xfId="105" xr:uid="{8AE8C6FB-0442-4C71-B130-2948E52FCA1F}"/>
    <cellStyle name="Финансовый 2 4" xfId="13" xr:uid="{00000000-0005-0000-0000-00002C000000}"/>
    <cellStyle name="Финансовый 2 4 2" xfId="180" xr:uid="{788121F0-48EB-4FB2-9892-D492C077BDFF}"/>
    <cellStyle name="Финансовый 2 5" xfId="60" xr:uid="{97414F37-0B5B-4E54-AC73-77BE5CB880E3}"/>
    <cellStyle name="Финансовый 26" xfId="121" xr:uid="{5AA0C32C-9E0C-45F7-916E-509339B36E93}"/>
    <cellStyle name="Финансовый 28" xfId="183" xr:uid="{E2E4608C-7FB0-4C95-A47D-E0CF5D768EB7}"/>
    <cellStyle name="Финансовый 3" xfId="9" xr:uid="{00000000-0005-0000-0000-00002D000000}"/>
    <cellStyle name="Финансовый 3 2" xfId="99" xr:uid="{AFFDA291-542A-4B50-A013-15A7D8F09F26}"/>
    <cellStyle name="Финансовый 3 3" xfId="86" xr:uid="{002DFB13-C87C-4579-958A-A58B08E80FF6}"/>
    <cellStyle name="Финансовый 4" xfId="16" xr:uid="{00000000-0005-0000-0000-00002E000000}"/>
    <cellStyle name="Финансовый 4 2" xfId="29" xr:uid="{00000000-0005-0000-0000-00002F000000}"/>
    <cellStyle name="Финансовый 4 3" xfId="87" xr:uid="{814E4209-FCDF-4FBE-865C-0D1DC1F23E8A}"/>
    <cellStyle name="Финансовый 5" xfId="95" xr:uid="{06FE5389-5C21-4A9F-8326-27A570207678}"/>
    <cellStyle name="Финансовый 5 2" xfId="116" xr:uid="{3F8AAED1-73A9-498E-984C-397FD2F3D10A}"/>
    <cellStyle name="Финансовый 5 2 2" xfId="106" xr:uid="{4DC7F7F6-FC1D-4AA0-A151-24A661683CE1}"/>
    <cellStyle name="Финансовый 5 2 2 2" xfId="142" xr:uid="{0555D004-F06C-4039-AAD2-AE9BAD1B3376}"/>
    <cellStyle name="Финансовый 5 2 3" xfId="143" xr:uid="{8AA31B72-527E-4A06-8E76-460CA0590593}"/>
    <cellStyle name="Финансовый 6" xfId="61" xr:uid="{3D8DBF9E-46BD-4A83-975D-6D2E136149F0}"/>
    <cellStyle name="Финансовый 7" xfId="153" xr:uid="{5BE0F8CF-E051-4E97-A877-81B6D19FD68D}"/>
    <cellStyle name="Финансовый 8" xfId="164" xr:uid="{591EDDED-E896-40E9-9C59-9B943301FE99}"/>
    <cellStyle name="Финансовый 8 2" xfId="177" xr:uid="{2CD3D7F5-86AB-45D8-81E1-C9835875CC74}"/>
    <cellStyle name="Финансовый 8 2 2" xfId="171" xr:uid="{178D2D68-457C-4966-BD9D-CFECDF1F38C0}"/>
    <cellStyle name="Финансовый 9" xfId="56" xr:uid="{1DBDF887-F929-47D0-BC64-993E9B806360}"/>
  </cellStyles>
  <dxfs count="0"/>
  <tableStyles count="0" defaultTableStyle="TableStyleMedium9" defaultPivotStyle="PivotStyleLight16"/>
  <colors>
    <mruColors>
      <color rgb="FFC0C0C0"/>
      <color rgb="FFDDDDDD"/>
      <color rgb="FF969696"/>
      <color rgb="FFB2B2B2"/>
      <color rgb="FFEAEAE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P27"/>
  <sheetViews>
    <sheetView topLeftCell="A2" zoomScale="70" zoomScaleNormal="70" zoomScaleSheetLayoutView="70" workbookViewId="0">
      <selection activeCell="C18" sqref="C18:C19"/>
    </sheetView>
  </sheetViews>
  <sheetFormatPr defaultRowHeight="15" x14ac:dyDescent="0.25"/>
  <cols>
    <col min="1" max="1" width="6.5703125" style="10" customWidth="1"/>
    <col min="2" max="2" width="21" style="5" customWidth="1"/>
    <col min="3" max="3" width="28.5703125" style="5" customWidth="1"/>
    <col min="4" max="4" width="12.85546875" style="5" customWidth="1"/>
    <col min="5" max="5" width="16.7109375" style="2" customWidth="1"/>
    <col min="6" max="6" width="16.85546875" style="5" customWidth="1"/>
    <col min="7" max="7" width="16.28515625" style="5" customWidth="1"/>
    <col min="8" max="8" width="22" style="5" customWidth="1"/>
    <col min="9" max="9" width="10.85546875" style="5" customWidth="1"/>
    <col min="10" max="10" width="12" style="13" customWidth="1"/>
    <col min="11" max="11" width="19.140625" style="11" customWidth="1"/>
    <col min="12" max="12" width="23" style="13" customWidth="1"/>
    <col min="13" max="13" width="25.7109375" style="13" customWidth="1"/>
    <col min="14" max="14" width="11" style="5" customWidth="1"/>
    <col min="15" max="15" width="14.28515625" style="14" customWidth="1"/>
    <col min="16" max="16" width="18.140625" style="5" customWidth="1"/>
    <col min="17" max="21" width="9.140625" style="5"/>
    <col min="22" max="22" width="9.28515625" style="5" customWidth="1"/>
    <col min="23" max="23" width="11.42578125" style="5" customWidth="1"/>
    <col min="24" max="24" width="14.140625" style="5" customWidth="1"/>
    <col min="25" max="26" width="19.28515625" style="5" customWidth="1"/>
    <col min="27" max="27" width="9.140625" style="5"/>
    <col min="28" max="30" width="14.85546875" style="5" customWidth="1"/>
    <col min="31" max="31" width="16.7109375" style="5" customWidth="1"/>
    <col min="32" max="32" width="16.5703125" style="5" customWidth="1"/>
    <col min="33" max="33" width="16.7109375" style="5" customWidth="1"/>
    <col min="34" max="34" width="16.28515625" style="5" customWidth="1"/>
    <col min="35" max="35" width="11.85546875" style="5" customWidth="1"/>
    <col min="36" max="36" width="11.7109375" style="5" customWidth="1"/>
    <col min="37" max="37" width="10.85546875" style="5" customWidth="1"/>
    <col min="38" max="38" width="12" style="5" customWidth="1"/>
    <col min="39" max="39" width="14.7109375" style="5" customWidth="1"/>
    <col min="40" max="41" width="18.140625" style="5" customWidth="1"/>
    <col min="42" max="42" width="11.28515625" style="5" customWidth="1"/>
    <col min="43" max="43" width="9.140625" style="5"/>
    <col min="44" max="44" width="9.85546875" style="5" customWidth="1"/>
    <col min="45" max="47" width="12.7109375" style="5" customWidth="1"/>
    <col min="48" max="50" width="16.7109375" style="5" customWidth="1"/>
    <col min="51" max="84" width="19.140625" style="5" customWidth="1"/>
    <col min="85" max="96" width="18.140625" style="5" customWidth="1"/>
    <col min="97" max="277" width="9.140625" style="5"/>
    <col min="278" max="278" width="9.28515625" style="5" customWidth="1"/>
    <col min="279" max="279" width="11.42578125" style="5" customWidth="1"/>
    <col min="280" max="280" width="14.140625" style="5" customWidth="1"/>
    <col min="281" max="282" width="19.28515625" style="5" customWidth="1"/>
    <col min="283" max="283" width="9.140625" style="5"/>
    <col min="284" max="286" width="14.85546875" style="5" customWidth="1"/>
    <col min="287" max="287" width="16.7109375" style="5" customWidth="1"/>
    <col min="288" max="288" width="16.5703125" style="5" customWidth="1"/>
    <col min="289" max="289" width="16.7109375" style="5" customWidth="1"/>
    <col min="290" max="290" width="16.28515625" style="5" customWidth="1"/>
    <col min="291" max="291" width="11.85546875" style="5" customWidth="1"/>
    <col min="292" max="292" width="11.7109375" style="5" customWidth="1"/>
    <col min="293" max="293" width="10.85546875" style="5" customWidth="1"/>
    <col min="294" max="294" width="12" style="5" customWidth="1"/>
    <col min="295" max="295" width="14.7109375" style="5" customWidth="1"/>
    <col min="296" max="297" width="18.140625" style="5" customWidth="1"/>
    <col min="298" max="298" width="11.28515625" style="5" customWidth="1"/>
    <col min="299" max="299" width="9.140625" style="5"/>
    <col min="300" max="300" width="9.85546875" style="5" customWidth="1"/>
    <col min="301" max="303" width="12.7109375" style="5" customWidth="1"/>
    <col min="304" max="306" width="16.7109375" style="5" customWidth="1"/>
    <col min="307" max="340" width="19.140625" style="5" customWidth="1"/>
    <col min="341" max="352" width="18.140625" style="5" customWidth="1"/>
    <col min="353" max="533" width="9.140625" style="5"/>
    <col min="534" max="534" width="9.28515625" style="5" customWidth="1"/>
    <col min="535" max="535" width="11.42578125" style="5" customWidth="1"/>
    <col min="536" max="536" width="14.140625" style="5" customWidth="1"/>
    <col min="537" max="538" width="19.28515625" style="5" customWidth="1"/>
    <col min="539" max="539" width="9.140625" style="5"/>
    <col min="540" max="542" width="14.85546875" style="5" customWidth="1"/>
    <col min="543" max="543" width="16.7109375" style="5" customWidth="1"/>
    <col min="544" max="544" width="16.5703125" style="5" customWidth="1"/>
    <col min="545" max="545" width="16.7109375" style="5" customWidth="1"/>
    <col min="546" max="546" width="16.28515625" style="5" customWidth="1"/>
    <col min="547" max="547" width="11.85546875" style="5" customWidth="1"/>
    <col min="548" max="548" width="11.7109375" style="5" customWidth="1"/>
    <col min="549" max="549" width="10.85546875" style="5" customWidth="1"/>
    <col min="550" max="550" width="12" style="5" customWidth="1"/>
    <col min="551" max="551" width="14.7109375" style="5" customWidth="1"/>
    <col min="552" max="553" width="18.140625" style="5" customWidth="1"/>
    <col min="554" max="554" width="11.28515625" style="5" customWidth="1"/>
    <col min="555" max="555" width="9.140625" style="5"/>
    <col min="556" max="556" width="9.85546875" style="5" customWidth="1"/>
    <col min="557" max="559" width="12.7109375" style="5" customWidth="1"/>
    <col min="560" max="562" width="16.7109375" style="5" customWidth="1"/>
    <col min="563" max="596" width="19.140625" style="5" customWidth="1"/>
    <col min="597" max="608" width="18.140625" style="5" customWidth="1"/>
    <col min="609" max="789" width="9.140625" style="5"/>
    <col min="790" max="790" width="9.28515625" style="5" customWidth="1"/>
    <col min="791" max="791" width="11.42578125" style="5" customWidth="1"/>
    <col min="792" max="792" width="14.140625" style="5" customWidth="1"/>
    <col min="793" max="794" width="19.28515625" style="5" customWidth="1"/>
    <col min="795" max="795" width="9.140625" style="5"/>
    <col min="796" max="798" width="14.85546875" style="5" customWidth="1"/>
    <col min="799" max="799" width="16.7109375" style="5" customWidth="1"/>
    <col min="800" max="800" width="16.5703125" style="5" customWidth="1"/>
    <col min="801" max="801" width="16.7109375" style="5" customWidth="1"/>
    <col min="802" max="802" width="16.28515625" style="5" customWidth="1"/>
    <col min="803" max="803" width="11.85546875" style="5" customWidth="1"/>
    <col min="804" max="804" width="11.7109375" style="5" customWidth="1"/>
    <col min="805" max="805" width="10.85546875" style="5" customWidth="1"/>
    <col min="806" max="806" width="12" style="5" customWidth="1"/>
    <col min="807" max="807" width="14.7109375" style="5" customWidth="1"/>
    <col min="808" max="809" width="18.140625" style="5" customWidth="1"/>
    <col min="810" max="810" width="11.28515625" style="5" customWidth="1"/>
    <col min="811" max="811" width="9.140625" style="5"/>
    <col min="812" max="812" width="9.85546875" style="5" customWidth="1"/>
    <col min="813" max="815" width="12.7109375" style="5" customWidth="1"/>
    <col min="816" max="818" width="16.7109375" style="5" customWidth="1"/>
    <col min="819" max="852" width="19.140625" style="5" customWidth="1"/>
    <col min="853" max="864" width="18.140625" style="5" customWidth="1"/>
    <col min="865" max="1045" width="9.140625" style="5"/>
    <col min="1046" max="1046" width="9.28515625" style="5" customWidth="1"/>
    <col min="1047" max="1047" width="11.42578125" style="5" customWidth="1"/>
    <col min="1048" max="1048" width="14.140625" style="5" customWidth="1"/>
    <col min="1049" max="1050" width="19.28515625" style="5" customWidth="1"/>
    <col min="1051" max="1051" width="9.140625" style="5"/>
    <col min="1052" max="1054" width="14.85546875" style="5" customWidth="1"/>
    <col min="1055" max="1055" width="16.7109375" style="5" customWidth="1"/>
    <col min="1056" max="1056" width="16.5703125" style="5" customWidth="1"/>
    <col min="1057" max="1057" width="16.7109375" style="5" customWidth="1"/>
    <col min="1058" max="1058" width="16.28515625" style="5" customWidth="1"/>
    <col min="1059" max="1059" width="11.85546875" style="5" customWidth="1"/>
    <col min="1060" max="1060" width="11.7109375" style="5" customWidth="1"/>
    <col min="1061" max="1061" width="10.85546875" style="5" customWidth="1"/>
    <col min="1062" max="1062" width="12" style="5" customWidth="1"/>
    <col min="1063" max="1063" width="14.7109375" style="5" customWidth="1"/>
    <col min="1064" max="1065" width="18.140625" style="5" customWidth="1"/>
    <col min="1066" max="1066" width="11.28515625" style="5" customWidth="1"/>
    <col min="1067" max="1067" width="9.140625" style="5"/>
    <col min="1068" max="1068" width="9.85546875" style="5" customWidth="1"/>
    <col min="1069" max="1071" width="12.7109375" style="5" customWidth="1"/>
    <col min="1072" max="1074" width="16.7109375" style="5" customWidth="1"/>
    <col min="1075" max="1108" width="19.140625" style="5" customWidth="1"/>
    <col min="1109" max="1120" width="18.140625" style="5" customWidth="1"/>
    <col min="1121" max="1301" width="9.140625" style="5"/>
    <col min="1302" max="1302" width="9.28515625" style="5" customWidth="1"/>
    <col min="1303" max="1303" width="11.42578125" style="5" customWidth="1"/>
    <col min="1304" max="1304" width="14.140625" style="5" customWidth="1"/>
    <col min="1305" max="1306" width="19.28515625" style="5" customWidth="1"/>
    <col min="1307" max="1307" width="9.140625" style="5"/>
    <col min="1308" max="1310" width="14.85546875" style="5" customWidth="1"/>
    <col min="1311" max="1311" width="16.7109375" style="5" customWidth="1"/>
    <col min="1312" max="1312" width="16.5703125" style="5" customWidth="1"/>
    <col min="1313" max="1313" width="16.7109375" style="5" customWidth="1"/>
    <col min="1314" max="1314" width="16.28515625" style="5" customWidth="1"/>
    <col min="1315" max="1315" width="11.85546875" style="5" customWidth="1"/>
    <col min="1316" max="1316" width="11.7109375" style="5" customWidth="1"/>
    <col min="1317" max="1317" width="10.85546875" style="5" customWidth="1"/>
    <col min="1318" max="1318" width="12" style="5" customWidth="1"/>
    <col min="1319" max="1319" width="14.7109375" style="5" customWidth="1"/>
    <col min="1320" max="1321" width="18.140625" style="5" customWidth="1"/>
    <col min="1322" max="1322" width="11.28515625" style="5" customWidth="1"/>
    <col min="1323" max="1323" width="9.140625" style="5"/>
    <col min="1324" max="1324" width="9.85546875" style="5" customWidth="1"/>
    <col min="1325" max="1327" width="12.7109375" style="5" customWidth="1"/>
    <col min="1328" max="1330" width="16.7109375" style="5" customWidth="1"/>
    <col min="1331" max="1364" width="19.140625" style="5" customWidth="1"/>
    <col min="1365" max="1376" width="18.140625" style="5" customWidth="1"/>
    <col min="1377" max="1557" width="9.140625" style="5"/>
    <col min="1558" max="1558" width="9.28515625" style="5" customWidth="1"/>
    <col min="1559" max="1559" width="11.42578125" style="5" customWidth="1"/>
    <col min="1560" max="1560" width="14.140625" style="5" customWidth="1"/>
    <col min="1561" max="1562" width="19.28515625" style="5" customWidth="1"/>
    <col min="1563" max="1563" width="9.140625" style="5"/>
    <col min="1564" max="1566" width="14.85546875" style="5" customWidth="1"/>
    <col min="1567" max="1567" width="16.7109375" style="5" customWidth="1"/>
    <col min="1568" max="1568" width="16.5703125" style="5" customWidth="1"/>
    <col min="1569" max="1569" width="16.7109375" style="5" customWidth="1"/>
    <col min="1570" max="1570" width="16.28515625" style="5" customWidth="1"/>
    <col min="1571" max="1571" width="11.85546875" style="5" customWidth="1"/>
    <col min="1572" max="1572" width="11.7109375" style="5" customWidth="1"/>
    <col min="1573" max="1573" width="10.85546875" style="5" customWidth="1"/>
    <col min="1574" max="1574" width="12" style="5" customWidth="1"/>
    <col min="1575" max="1575" width="14.7109375" style="5" customWidth="1"/>
    <col min="1576" max="1577" width="18.140625" style="5" customWidth="1"/>
    <col min="1578" max="1578" width="11.28515625" style="5" customWidth="1"/>
    <col min="1579" max="1579" width="9.140625" style="5"/>
    <col min="1580" max="1580" width="9.85546875" style="5" customWidth="1"/>
    <col min="1581" max="1583" width="12.7109375" style="5" customWidth="1"/>
    <col min="1584" max="1586" width="16.7109375" style="5" customWidth="1"/>
    <col min="1587" max="1620" width="19.140625" style="5" customWidth="1"/>
    <col min="1621" max="1632" width="18.140625" style="5" customWidth="1"/>
    <col min="1633" max="1813" width="9.140625" style="5"/>
    <col min="1814" max="1814" width="9.28515625" style="5" customWidth="1"/>
    <col min="1815" max="1815" width="11.42578125" style="5" customWidth="1"/>
    <col min="1816" max="1816" width="14.140625" style="5" customWidth="1"/>
    <col min="1817" max="1818" width="19.28515625" style="5" customWidth="1"/>
    <col min="1819" max="1819" width="9.140625" style="5"/>
    <col min="1820" max="1822" width="14.85546875" style="5" customWidth="1"/>
    <col min="1823" max="1823" width="16.7109375" style="5" customWidth="1"/>
    <col min="1824" max="1824" width="16.5703125" style="5" customWidth="1"/>
    <col min="1825" max="1825" width="16.7109375" style="5" customWidth="1"/>
    <col min="1826" max="1826" width="16.28515625" style="5" customWidth="1"/>
    <col min="1827" max="1827" width="11.85546875" style="5" customWidth="1"/>
    <col min="1828" max="1828" width="11.7109375" style="5" customWidth="1"/>
    <col min="1829" max="1829" width="10.85546875" style="5" customWidth="1"/>
    <col min="1830" max="1830" width="12" style="5" customWidth="1"/>
    <col min="1831" max="1831" width="14.7109375" style="5" customWidth="1"/>
    <col min="1832" max="1833" width="18.140625" style="5" customWidth="1"/>
    <col min="1834" max="1834" width="11.28515625" style="5" customWidth="1"/>
    <col min="1835" max="1835" width="9.140625" style="5"/>
    <col min="1836" max="1836" width="9.85546875" style="5" customWidth="1"/>
    <col min="1837" max="1839" width="12.7109375" style="5" customWidth="1"/>
    <col min="1840" max="1842" width="16.7109375" style="5" customWidth="1"/>
    <col min="1843" max="1876" width="19.140625" style="5" customWidth="1"/>
    <col min="1877" max="1888" width="18.140625" style="5" customWidth="1"/>
    <col min="1889" max="2069" width="9.140625" style="5"/>
    <col min="2070" max="2070" width="9.28515625" style="5" customWidth="1"/>
    <col min="2071" max="2071" width="11.42578125" style="5" customWidth="1"/>
    <col min="2072" max="2072" width="14.140625" style="5" customWidth="1"/>
    <col min="2073" max="2074" width="19.28515625" style="5" customWidth="1"/>
    <col min="2075" max="2075" width="9.140625" style="5"/>
    <col min="2076" max="2078" width="14.85546875" style="5" customWidth="1"/>
    <col min="2079" max="2079" width="16.7109375" style="5" customWidth="1"/>
    <col min="2080" max="2080" width="16.5703125" style="5" customWidth="1"/>
    <col min="2081" max="2081" width="16.7109375" style="5" customWidth="1"/>
    <col min="2082" max="2082" width="16.28515625" style="5" customWidth="1"/>
    <col min="2083" max="2083" width="11.85546875" style="5" customWidth="1"/>
    <col min="2084" max="2084" width="11.7109375" style="5" customWidth="1"/>
    <col min="2085" max="2085" width="10.85546875" style="5" customWidth="1"/>
    <col min="2086" max="2086" width="12" style="5" customWidth="1"/>
    <col min="2087" max="2087" width="14.7109375" style="5" customWidth="1"/>
    <col min="2088" max="2089" width="18.140625" style="5" customWidth="1"/>
    <col min="2090" max="2090" width="11.28515625" style="5" customWidth="1"/>
    <col min="2091" max="2091" width="9.140625" style="5"/>
    <col min="2092" max="2092" width="9.85546875" style="5" customWidth="1"/>
    <col min="2093" max="2095" width="12.7109375" style="5" customWidth="1"/>
    <col min="2096" max="2098" width="16.7109375" style="5" customWidth="1"/>
    <col min="2099" max="2132" width="19.140625" style="5" customWidth="1"/>
    <col min="2133" max="2144" width="18.140625" style="5" customWidth="1"/>
    <col min="2145" max="2325" width="9.140625" style="5"/>
    <col min="2326" max="2326" width="9.28515625" style="5" customWidth="1"/>
    <col min="2327" max="2327" width="11.42578125" style="5" customWidth="1"/>
    <col min="2328" max="2328" width="14.140625" style="5" customWidth="1"/>
    <col min="2329" max="2330" width="19.28515625" style="5" customWidth="1"/>
    <col min="2331" max="2331" width="9.140625" style="5"/>
    <col min="2332" max="2334" width="14.85546875" style="5" customWidth="1"/>
    <col min="2335" max="2335" width="16.7109375" style="5" customWidth="1"/>
    <col min="2336" max="2336" width="16.5703125" style="5" customWidth="1"/>
    <col min="2337" max="2337" width="16.7109375" style="5" customWidth="1"/>
    <col min="2338" max="2338" width="16.28515625" style="5" customWidth="1"/>
    <col min="2339" max="2339" width="11.85546875" style="5" customWidth="1"/>
    <col min="2340" max="2340" width="11.7109375" style="5" customWidth="1"/>
    <col min="2341" max="2341" width="10.85546875" style="5" customWidth="1"/>
    <col min="2342" max="2342" width="12" style="5" customWidth="1"/>
    <col min="2343" max="2343" width="14.7109375" style="5" customWidth="1"/>
    <col min="2344" max="2345" width="18.140625" style="5" customWidth="1"/>
    <col min="2346" max="2346" width="11.28515625" style="5" customWidth="1"/>
    <col min="2347" max="2347" width="9.140625" style="5"/>
    <col min="2348" max="2348" width="9.85546875" style="5" customWidth="1"/>
    <col min="2349" max="2351" width="12.7109375" style="5" customWidth="1"/>
    <col min="2352" max="2354" width="16.7109375" style="5" customWidth="1"/>
    <col min="2355" max="2388" width="19.140625" style="5" customWidth="1"/>
    <col min="2389" max="2400" width="18.140625" style="5" customWidth="1"/>
    <col min="2401" max="2581" width="9.140625" style="5"/>
    <col min="2582" max="2582" width="9.28515625" style="5" customWidth="1"/>
    <col min="2583" max="2583" width="11.42578125" style="5" customWidth="1"/>
    <col min="2584" max="2584" width="14.140625" style="5" customWidth="1"/>
    <col min="2585" max="2586" width="19.28515625" style="5" customWidth="1"/>
    <col min="2587" max="2587" width="9.140625" style="5"/>
    <col min="2588" max="2590" width="14.85546875" style="5" customWidth="1"/>
    <col min="2591" max="2591" width="16.7109375" style="5" customWidth="1"/>
    <col min="2592" max="2592" width="16.5703125" style="5" customWidth="1"/>
    <col min="2593" max="2593" width="16.7109375" style="5" customWidth="1"/>
    <col min="2594" max="2594" width="16.28515625" style="5" customWidth="1"/>
    <col min="2595" max="2595" width="11.85546875" style="5" customWidth="1"/>
    <col min="2596" max="2596" width="11.7109375" style="5" customWidth="1"/>
    <col min="2597" max="2597" width="10.85546875" style="5" customWidth="1"/>
    <col min="2598" max="2598" width="12" style="5" customWidth="1"/>
    <col min="2599" max="2599" width="14.7109375" style="5" customWidth="1"/>
    <col min="2600" max="2601" width="18.140625" style="5" customWidth="1"/>
    <col min="2602" max="2602" width="11.28515625" style="5" customWidth="1"/>
    <col min="2603" max="2603" width="9.140625" style="5"/>
    <col min="2604" max="2604" width="9.85546875" style="5" customWidth="1"/>
    <col min="2605" max="2607" width="12.7109375" style="5" customWidth="1"/>
    <col min="2608" max="2610" width="16.7109375" style="5" customWidth="1"/>
    <col min="2611" max="2644" width="19.140625" style="5" customWidth="1"/>
    <col min="2645" max="2656" width="18.140625" style="5" customWidth="1"/>
    <col min="2657" max="2837" width="9.140625" style="5"/>
    <col min="2838" max="2838" width="9.28515625" style="5" customWidth="1"/>
    <col min="2839" max="2839" width="11.42578125" style="5" customWidth="1"/>
    <col min="2840" max="2840" width="14.140625" style="5" customWidth="1"/>
    <col min="2841" max="2842" width="19.28515625" style="5" customWidth="1"/>
    <col min="2843" max="2843" width="9.140625" style="5"/>
    <col min="2844" max="2846" width="14.85546875" style="5" customWidth="1"/>
    <col min="2847" max="2847" width="16.7109375" style="5" customWidth="1"/>
    <col min="2848" max="2848" width="16.5703125" style="5" customWidth="1"/>
    <col min="2849" max="2849" width="16.7109375" style="5" customWidth="1"/>
    <col min="2850" max="2850" width="16.28515625" style="5" customWidth="1"/>
    <col min="2851" max="2851" width="11.85546875" style="5" customWidth="1"/>
    <col min="2852" max="2852" width="11.7109375" style="5" customWidth="1"/>
    <col min="2853" max="2853" width="10.85546875" style="5" customWidth="1"/>
    <col min="2854" max="2854" width="12" style="5" customWidth="1"/>
    <col min="2855" max="2855" width="14.7109375" style="5" customWidth="1"/>
    <col min="2856" max="2857" width="18.140625" style="5" customWidth="1"/>
    <col min="2858" max="2858" width="11.28515625" style="5" customWidth="1"/>
    <col min="2859" max="2859" width="9.140625" style="5"/>
    <col min="2860" max="2860" width="9.85546875" style="5" customWidth="1"/>
    <col min="2861" max="2863" width="12.7109375" style="5" customWidth="1"/>
    <col min="2864" max="2866" width="16.7109375" style="5" customWidth="1"/>
    <col min="2867" max="2900" width="19.140625" style="5" customWidth="1"/>
    <col min="2901" max="2912" width="18.140625" style="5" customWidth="1"/>
    <col min="2913" max="3093" width="9.140625" style="5"/>
    <col min="3094" max="3094" width="9.28515625" style="5" customWidth="1"/>
    <col min="3095" max="3095" width="11.42578125" style="5" customWidth="1"/>
    <col min="3096" max="3096" width="14.140625" style="5" customWidth="1"/>
    <col min="3097" max="3098" width="19.28515625" style="5" customWidth="1"/>
    <col min="3099" max="3099" width="9.140625" style="5"/>
    <col min="3100" max="3102" width="14.85546875" style="5" customWidth="1"/>
    <col min="3103" max="3103" width="16.7109375" style="5" customWidth="1"/>
    <col min="3104" max="3104" width="16.5703125" style="5" customWidth="1"/>
    <col min="3105" max="3105" width="16.7109375" style="5" customWidth="1"/>
    <col min="3106" max="3106" width="16.28515625" style="5" customWidth="1"/>
    <col min="3107" max="3107" width="11.85546875" style="5" customWidth="1"/>
    <col min="3108" max="3108" width="11.7109375" style="5" customWidth="1"/>
    <col min="3109" max="3109" width="10.85546875" style="5" customWidth="1"/>
    <col min="3110" max="3110" width="12" style="5" customWidth="1"/>
    <col min="3111" max="3111" width="14.7109375" style="5" customWidth="1"/>
    <col min="3112" max="3113" width="18.140625" style="5" customWidth="1"/>
    <col min="3114" max="3114" width="11.28515625" style="5" customWidth="1"/>
    <col min="3115" max="3115" width="9.140625" style="5"/>
    <col min="3116" max="3116" width="9.85546875" style="5" customWidth="1"/>
    <col min="3117" max="3119" width="12.7109375" style="5" customWidth="1"/>
    <col min="3120" max="3122" width="16.7109375" style="5" customWidth="1"/>
    <col min="3123" max="3156" width="19.140625" style="5" customWidth="1"/>
    <col min="3157" max="3168" width="18.140625" style="5" customWidth="1"/>
    <col min="3169" max="3349" width="9.140625" style="5"/>
    <col min="3350" max="3350" width="9.28515625" style="5" customWidth="1"/>
    <col min="3351" max="3351" width="11.42578125" style="5" customWidth="1"/>
    <col min="3352" max="3352" width="14.140625" style="5" customWidth="1"/>
    <col min="3353" max="3354" width="19.28515625" style="5" customWidth="1"/>
    <col min="3355" max="3355" width="9.140625" style="5"/>
    <col min="3356" max="3358" width="14.85546875" style="5" customWidth="1"/>
    <col min="3359" max="3359" width="16.7109375" style="5" customWidth="1"/>
    <col min="3360" max="3360" width="16.5703125" style="5" customWidth="1"/>
    <col min="3361" max="3361" width="16.7109375" style="5" customWidth="1"/>
    <col min="3362" max="3362" width="16.28515625" style="5" customWidth="1"/>
    <col min="3363" max="3363" width="11.85546875" style="5" customWidth="1"/>
    <col min="3364" max="3364" width="11.7109375" style="5" customWidth="1"/>
    <col min="3365" max="3365" width="10.85546875" style="5" customWidth="1"/>
    <col min="3366" max="3366" width="12" style="5" customWidth="1"/>
    <col min="3367" max="3367" width="14.7109375" style="5" customWidth="1"/>
    <col min="3368" max="3369" width="18.140625" style="5" customWidth="1"/>
    <col min="3370" max="3370" width="11.28515625" style="5" customWidth="1"/>
    <col min="3371" max="3371" width="9.140625" style="5"/>
    <col min="3372" max="3372" width="9.85546875" style="5" customWidth="1"/>
    <col min="3373" max="3375" width="12.7109375" style="5" customWidth="1"/>
    <col min="3376" max="3378" width="16.7109375" style="5" customWidth="1"/>
    <col min="3379" max="3412" width="19.140625" style="5" customWidth="1"/>
    <col min="3413" max="3424" width="18.140625" style="5" customWidth="1"/>
    <col min="3425" max="3605" width="9.140625" style="5"/>
    <col min="3606" max="3606" width="9.28515625" style="5" customWidth="1"/>
    <col min="3607" max="3607" width="11.42578125" style="5" customWidth="1"/>
    <col min="3608" max="3608" width="14.140625" style="5" customWidth="1"/>
    <col min="3609" max="3610" width="19.28515625" style="5" customWidth="1"/>
    <col min="3611" max="3611" width="9.140625" style="5"/>
    <col min="3612" max="3614" width="14.85546875" style="5" customWidth="1"/>
    <col min="3615" max="3615" width="16.7109375" style="5" customWidth="1"/>
    <col min="3616" max="3616" width="16.5703125" style="5" customWidth="1"/>
    <col min="3617" max="3617" width="16.7109375" style="5" customWidth="1"/>
    <col min="3618" max="3618" width="16.28515625" style="5" customWidth="1"/>
    <col min="3619" max="3619" width="11.85546875" style="5" customWidth="1"/>
    <col min="3620" max="3620" width="11.7109375" style="5" customWidth="1"/>
    <col min="3621" max="3621" width="10.85546875" style="5" customWidth="1"/>
    <col min="3622" max="3622" width="12" style="5" customWidth="1"/>
    <col min="3623" max="3623" width="14.7109375" style="5" customWidth="1"/>
    <col min="3624" max="3625" width="18.140625" style="5" customWidth="1"/>
    <col min="3626" max="3626" width="11.28515625" style="5" customWidth="1"/>
    <col min="3627" max="3627" width="9.140625" style="5"/>
    <col min="3628" max="3628" width="9.85546875" style="5" customWidth="1"/>
    <col min="3629" max="3631" width="12.7109375" style="5" customWidth="1"/>
    <col min="3632" max="3634" width="16.7109375" style="5" customWidth="1"/>
    <col min="3635" max="3668" width="19.140625" style="5" customWidth="1"/>
    <col min="3669" max="3680" width="18.140625" style="5" customWidth="1"/>
    <col min="3681" max="3861" width="9.140625" style="5"/>
    <col min="3862" max="3862" width="9.28515625" style="5" customWidth="1"/>
    <col min="3863" max="3863" width="11.42578125" style="5" customWidth="1"/>
    <col min="3864" max="3864" width="14.140625" style="5" customWidth="1"/>
    <col min="3865" max="3866" width="19.28515625" style="5" customWidth="1"/>
    <col min="3867" max="3867" width="9.140625" style="5"/>
    <col min="3868" max="3870" width="14.85546875" style="5" customWidth="1"/>
    <col min="3871" max="3871" width="16.7109375" style="5" customWidth="1"/>
    <col min="3872" max="3872" width="16.5703125" style="5" customWidth="1"/>
    <col min="3873" max="3873" width="16.7109375" style="5" customWidth="1"/>
    <col min="3874" max="3874" width="16.28515625" style="5" customWidth="1"/>
    <col min="3875" max="3875" width="11.85546875" style="5" customWidth="1"/>
    <col min="3876" max="3876" width="11.7109375" style="5" customWidth="1"/>
    <col min="3877" max="3877" width="10.85546875" style="5" customWidth="1"/>
    <col min="3878" max="3878" width="12" style="5" customWidth="1"/>
    <col min="3879" max="3879" width="14.7109375" style="5" customWidth="1"/>
    <col min="3880" max="3881" width="18.140625" style="5" customWidth="1"/>
    <col min="3882" max="3882" width="11.28515625" style="5" customWidth="1"/>
    <col min="3883" max="3883" width="9.140625" style="5"/>
    <col min="3884" max="3884" width="9.85546875" style="5" customWidth="1"/>
    <col min="3885" max="3887" width="12.7109375" style="5" customWidth="1"/>
    <col min="3888" max="3890" width="16.7109375" style="5" customWidth="1"/>
    <col min="3891" max="3924" width="19.140625" style="5" customWidth="1"/>
    <col min="3925" max="3936" width="18.140625" style="5" customWidth="1"/>
    <col min="3937" max="4117" width="9.140625" style="5"/>
    <col min="4118" max="4118" width="9.28515625" style="5" customWidth="1"/>
    <col min="4119" max="4119" width="11.42578125" style="5" customWidth="1"/>
    <col min="4120" max="4120" width="14.140625" style="5" customWidth="1"/>
    <col min="4121" max="4122" width="19.28515625" style="5" customWidth="1"/>
    <col min="4123" max="4123" width="9.140625" style="5"/>
    <col min="4124" max="4126" width="14.85546875" style="5" customWidth="1"/>
    <col min="4127" max="4127" width="16.7109375" style="5" customWidth="1"/>
    <col min="4128" max="4128" width="16.5703125" style="5" customWidth="1"/>
    <col min="4129" max="4129" width="16.7109375" style="5" customWidth="1"/>
    <col min="4130" max="4130" width="16.28515625" style="5" customWidth="1"/>
    <col min="4131" max="4131" width="11.85546875" style="5" customWidth="1"/>
    <col min="4132" max="4132" width="11.7109375" style="5" customWidth="1"/>
    <col min="4133" max="4133" width="10.85546875" style="5" customWidth="1"/>
    <col min="4134" max="4134" width="12" style="5" customWidth="1"/>
    <col min="4135" max="4135" width="14.7109375" style="5" customWidth="1"/>
    <col min="4136" max="4137" width="18.140625" style="5" customWidth="1"/>
    <col min="4138" max="4138" width="11.28515625" style="5" customWidth="1"/>
    <col min="4139" max="4139" width="9.140625" style="5"/>
    <col min="4140" max="4140" width="9.85546875" style="5" customWidth="1"/>
    <col min="4141" max="4143" width="12.7109375" style="5" customWidth="1"/>
    <col min="4144" max="4146" width="16.7109375" style="5" customWidth="1"/>
    <col min="4147" max="4180" width="19.140625" style="5" customWidth="1"/>
    <col min="4181" max="4192" width="18.140625" style="5" customWidth="1"/>
    <col min="4193" max="4373" width="9.140625" style="5"/>
    <col min="4374" max="4374" width="9.28515625" style="5" customWidth="1"/>
    <col min="4375" max="4375" width="11.42578125" style="5" customWidth="1"/>
    <col min="4376" max="4376" width="14.140625" style="5" customWidth="1"/>
    <col min="4377" max="4378" width="19.28515625" style="5" customWidth="1"/>
    <col min="4379" max="4379" width="9.140625" style="5"/>
    <col min="4380" max="4382" width="14.85546875" style="5" customWidth="1"/>
    <col min="4383" max="4383" width="16.7109375" style="5" customWidth="1"/>
    <col min="4384" max="4384" width="16.5703125" style="5" customWidth="1"/>
    <col min="4385" max="4385" width="16.7109375" style="5" customWidth="1"/>
    <col min="4386" max="4386" width="16.28515625" style="5" customWidth="1"/>
    <col min="4387" max="4387" width="11.85546875" style="5" customWidth="1"/>
    <col min="4388" max="4388" width="11.7109375" style="5" customWidth="1"/>
    <col min="4389" max="4389" width="10.85546875" style="5" customWidth="1"/>
    <col min="4390" max="4390" width="12" style="5" customWidth="1"/>
    <col min="4391" max="4391" width="14.7109375" style="5" customWidth="1"/>
    <col min="4392" max="4393" width="18.140625" style="5" customWidth="1"/>
    <col min="4394" max="4394" width="11.28515625" style="5" customWidth="1"/>
    <col min="4395" max="4395" width="9.140625" style="5"/>
    <col min="4396" max="4396" width="9.85546875" style="5" customWidth="1"/>
    <col min="4397" max="4399" width="12.7109375" style="5" customWidth="1"/>
    <col min="4400" max="4402" width="16.7109375" style="5" customWidth="1"/>
    <col min="4403" max="4436" width="19.140625" style="5" customWidth="1"/>
    <col min="4437" max="4448" width="18.140625" style="5" customWidth="1"/>
    <col min="4449" max="4629" width="9.140625" style="5"/>
    <col min="4630" max="4630" width="9.28515625" style="5" customWidth="1"/>
    <col min="4631" max="4631" width="11.42578125" style="5" customWidth="1"/>
    <col min="4632" max="4632" width="14.140625" style="5" customWidth="1"/>
    <col min="4633" max="4634" width="19.28515625" style="5" customWidth="1"/>
    <col min="4635" max="4635" width="9.140625" style="5"/>
    <col min="4636" max="4638" width="14.85546875" style="5" customWidth="1"/>
    <col min="4639" max="4639" width="16.7109375" style="5" customWidth="1"/>
    <col min="4640" max="4640" width="16.5703125" style="5" customWidth="1"/>
    <col min="4641" max="4641" width="16.7109375" style="5" customWidth="1"/>
    <col min="4642" max="4642" width="16.28515625" style="5" customWidth="1"/>
    <col min="4643" max="4643" width="11.85546875" style="5" customWidth="1"/>
    <col min="4644" max="4644" width="11.7109375" style="5" customWidth="1"/>
    <col min="4645" max="4645" width="10.85546875" style="5" customWidth="1"/>
    <col min="4646" max="4646" width="12" style="5" customWidth="1"/>
    <col min="4647" max="4647" width="14.7109375" style="5" customWidth="1"/>
    <col min="4648" max="4649" width="18.140625" style="5" customWidth="1"/>
    <col min="4650" max="4650" width="11.28515625" style="5" customWidth="1"/>
    <col min="4651" max="4651" width="9.140625" style="5"/>
    <col min="4652" max="4652" width="9.85546875" style="5" customWidth="1"/>
    <col min="4653" max="4655" width="12.7109375" style="5" customWidth="1"/>
    <col min="4656" max="4658" width="16.7109375" style="5" customWidth="1"/>
    <col min="4659" max="4692" width="19.140625" style="5" customWidth="1"/>
    <col min="4693" max="4704" width="18.140625" style="5" customWidth="1"/>
    <col min="4705" max="4885" width="9.140625" style="5"/>
    <col min="4886" max="4886" width="9.28515625" style="5" customWidth="1"/>
    <col min="4887" max="4887" width="11.42578125" style="5" customWidth="1"/>
    <col min="4888" max="4888" width="14.140625" style="5" customWidth="1"/>
    <col min="4889" max="4890" width="19.28515625" style="5" customWidth="1"/>
    <col min="4891" max="4891" width="9.140625" style="5"/>
    <col min="4892" max="4894" width="14.85546875" style="5" customWidth="1"/>
    <col min="4895" max="4895" width="16.7109375" style="5" customWidth="1"/>
    <col min="4896" max="4896" width="16.5703125" style="5" customWidth="1"/>
    <col min="4897" max="4897" width="16.7109375" style="5" customWidth="1"/>
    <col min="4898" max="4898" width="16.28515625" style="5" customWidth="1"/>
    <col min="4899" max="4899" width="11.85546875" style="5" customWidth="1"/>
    <col min="4900" max="4900" width="11.7109375" style="5" customWidth="1"/>
    <col min="4901" max="4901" width="10.85546875" style="5" customWidth="1"/>
    <col min="4902" max="4902" width="12" style="5" customWidth="1"/>
    <col min="4903" max="4903" width="14.7109375" style="5" customWidth="1"/>
    <col min="4904" max="4905" width="18.140625" style="5" customWidth="1"/>
    <col min="4906" max="4906" width="11.28515625" style="5" customWidth="1"/>
    <col min="4907" max="4907" width="9.140625" style="5"/>
    <col min="4908" max="4908" width="9.85546875" style="5" customWidth="1"/>
    <col min="4909" max="4911" width="12.7109375" style="5" customWidth="1"/>
    <col min="4912" max="4914" width="16.7109375" style="5" customWidth="1"/>
    <col min="4915" max="4948" width="19.140625" style="5" customWidth="1"/>
    <col min="4949" max="4960" width="18.140625" style="5" customWidth="1"/>
    <col min="4961" max="5141" width="9.140625" style="5"/>
    <col min="5142" max="5142" width="9.28515625" style="5" customWidth="1"/>
    <col min="5143" max="5143" width="11.42578125" style="5" customWidth="1"/>
    <col min="5144" max="5144" width="14.140625" style="5" customWidth="1"/>
    <col min="5145" max="5146" width="19.28515625" style="5" customWidth="1"/>
    <col min="5147" max="5147" width="9.140625" style="5"/>
    <col min="5148" max="5150" width="14.85546875" style="5" customWidth="1"/>
    <col min="5151" max="5151" width="16.7109375" style="5" customWidth="1"/>
    <col min="5152" max="5152" width="16.5703125" style="5" customWidth="1"/>
    <col min="5153" max="5153" width="16.7109375" style="5" customWidth="1"/>
    <col min="5154" max="5154" width="16.28515625" style="5" customWidth="1"/>
    <col min="5155" max="5155" width="11.85546875" style="5" customWidth="1"/>
    <col min="5156" max="5156" width="11.7109375" style="5" customWidth="1"/>
    <col min="5157" max="5157" width="10.85546875" style="5" customWidth="1"/>
    <col min="5158" max="5158" width="12" style="5" customWidth="1"/>
    <col min="5159" max="5159" width="14.7109375" style="5" customWidth="1"/>
    <col min="5160" max="5161" width="18.140625" style="5" customWidth="1"/>
    <col min="5162" max="5162" width="11.28515625" style="5" customWidth="1"/>
    <col min="5163" max="5163" width="9.140625" style="5"/>
    <col min="5164" max="5164" width="9.85546875" style="5" customWidth="1"/>
    <col min="5165" max="5167" width="12.7109375" style="5" customWidth="1"/>
    <col min="5168" max="5170" width="16.7109375" style="5" customWidth="1"/>
    <col min="5171" max="5204" width="19.140625" style="5" customWidth="1"/>
    <col min="5205" max="5216" width="18.140625" style="5" customWidth="1"/>
    <col min="5217" max="5397" width="9.140625" style="5"/>
    <col min="5398" max="5398" width="9.28515625" style="5" customWidth="1"/>
    <col min="5399" max="5399" width="11.42578125" style="5" customWidth="1"/>
    <col min="5400" max="5400" width="14.140625" style="5" customWidth="1"/>
    <col min="5401" max="5402" width="19.28515625" style="5" customWidth="1"/>
    <col min="5403" max="5403" width="9.140625" style="5"/>
    <col min="5404" max="5406" width="14.85546875" style="5" customWidth="1"/>
    <col min="5407" max="5407" width="16.7109375" style="5" customWidth="1"/>
    <col min="5408" max="5408" width="16.5703125" style="5" customWidth="1"/>
    <col min="5409" max="5409" width="16.7109375" style="5" customWidth="1"/>
    <col min="5410" max="5410" width="16.28515625" style="5" customWidth="1"/>
    <col min="5411" max="5411" width="11.85546875" style="5" customWidth="1"/>
    <col min="5412" max="5412" width="11.7109375" style="5" customWidth="1"/>
    <col min="5413" max="5413" width="10.85546875" style="5" customWidth="1"/>
    <col min="5414" max="5414" width="12" style="5" customWidth="1"/>
    <col min="5415" max="5415" width="14.7109375" style="5" customWidth="1"/>
    <col min="5416" max="5417" width="18.140625" style="5" customWidth="1"/>
    <col min="5418" max="5418" width="11.28515625" style="5" customWidth="1"/>
    <col min="5419" max="5419" width="9.140625" style="5"/>
    <col min="5420" max="5420" width="9.85546875" style="5" customWidth="1"/>
    <col min="5421" max="5423" width="12.7109375" style="5" customWidth="1"/>
    <col min="5424" max="5426" width="16.7109375" style="5" customWidth="1"/>
    <col min="5427" max="5460" width="19.140625" style="5" customWidth="1"/>
    <col min="5461" max="5472" width="18.140625" style="5" customWidth="1"/>
    <col min="5473" max="5653" width="9.140625" style="5"/>
    <col min="5654" max="5654" width="9.28515625" style="5" customWidth="1"/>
    <col min="5655" max="5655" width="11.42578125" style="5" customWidth="1"/>
    <col min="5656" max="5656" width="14.140625" style="5" customWidth="1"/>
    <col min="5657" max="5658" width="19.28515625" style="5" customWidth="1"/>
    <col min="5659" max="5659" width="9.140625" style="5"/>
    <col min="5660" max="5662" width="14.85546875" style="5" customWidth="1"/>
    <col min="5663" max="5663" width="16.7109375" style="5" customWidth="1"/>
    <col min="5664" max="5664" width="16.5703125" style="5" customWidth="1"/>
    <col min="5665" max="5665" width="16.7109375" style="5" customWidth="1"/>
    <col min="5666" max="5666" width="16.28515625" style="5" customWidth="1"/>
    <col min="5667" max="5667" width="11.85546875" style="5" customWidth="1"/>
    <col min="5668" max="5668" width="11.7109375" style="5" customWidth="1"/>
    <col min="5669" max="5669" width="10.85546875" style="5" customWidth="1"/>
    <col min="5670" max="5670" width="12" style="5" customWidth="1"/>
    <col min="5671" max="5671" width="14.7109375" style="5" customWidth="1"/>
    <col min="5672" max="5673" width="18.140625" style="5" customWidth="1"/>
    <col min="5674" max="5674" width="11.28515625" style="5" customWidth="1"/>
    <col min="5675" max="5675" width="9.140625" style="5"/>
    <col min="5676" max="5676" width="9.85546875" style="5" customWidth="1"/>
    <col min="5677" max="5679" width="12.7109375" style="5" customWidth="1"/>
    <col min="5680" max="5682" width="16.7109375" style="5" customWidth="1"/>
    <col min="5683" max="5716" width="19.140625" style="5" customWidth="1"/>
    <col min="5717" max="5728" width="18.140625" style="5" customWidth="1"/>
    <col min="5729" max="5909" width="9.140625" style="5"/>
    <col min="5910" max="5910" width="9.28515625" style="5" customWidth="1"/>
    <col min="5911" max="5911" width="11.42578125" style="5" customWidth="1"/>
    <col min="5912" max="5912" width="14.140625" style="5" customWidth="1"/>
    <col min="5913" max="5914" width="19.28515625" style="5" customWidth="1"/>
    <col min="5915" max="5915" width="9.140625" style="5"/>
    <col min="5916" max="5918" width="14.85546875" style="5" customWidth="1"/>
    <col min="5919" max="5919" width="16.7109375" style="5" customWidth="1"/>
    <col min="5920" max="5920" width="16.5703125" style="5" customWidth="1"/>
    <col min="5921" max="5921" width="16.7109375" style="5" customWidth="1"/>
    <col min="5922" max="5922" width="16.28515625" style="5" customWidth="1"/>
    <col min="5923" max="5923" width="11.85546875" style="5" customWidth="1"/>
    <col min="5924" max="5924" width="11.7109375" style="5" customWidth="1"/>
    <col min="5925" max="5925" width="10.85546875" style="5" customWidth="1"/>
    <col min="5926" max="5926" width="12" style="5" customWidth="1"/>
    <col min="5927" max="5927" width="14.7109375" style="5" customWidth="1"/>
    <col min="5928" max="5929" width="18.140625" style="5" customWidth="1"/>
    <col min="5930" max="5930" width="11.28515625" style="5" customWidth="1"/>
    <col min="5931" max="5931" width="9.140625" style="5"/>
    <col min="5932" max="5932" width="9.85546875" style="5" customWidth="1"/>
    <col min="5933" max="5935" width="12.7109375" style="5" customWidth="1"/>
    <col min="5936" max="5938" width="16.7109375" style="5" customWidth="1"/>
    <col min="5939" max="5972" width="19.140625" style="5" customWidth="1"/>
    <col min="5973" max="5984" width="18.140625" style="5" customWidth="1"/>
    <col min="5985" max="6165" width="9.140625" style="5"/>
    <col min="6166" max="6166" width="9.28515625" style="5" customWidth="1"/>
    <col min="6167" max="6167" width="11.42578125" style="5" customWidth="1"/>
    <col min="6168" max="6168" width="14.140625" style="5" customWidth="1"/>
    <col min="6169" max="6170" width="19.28515625" style="5" customWidth="1"/>
    <col min="6171" max="6171" width="9.140625" style="5"/>
    <col min="6172" max="6174" width="14.85546875" style="5" customWidth="1"/>
    <col min="6175" max="6175" width="16.7109375" style="5" customWidth="1"/>
    <col min="6176" max="6176" width="16.5703125" style="5" customWidth="1"/>
    <col min="6177" max="6177" width="16.7109375" style="5" customWidth="1"/>
    <col min="6178" max="6178" width="16.28515625" style="5" customWidth="1"/>
    <col min="6179" max="6179" width="11.85546875" style="5" customWidth="1"/>
    <col min="6180" max="6180" width="11.7109375" style="5" customWidth="1"/>
    <col min="6181" max="6181" width="10.85546875" style="5" customWidth="1"/>
    <col min="6182" max="6182" width="12" style="5" customWidth="1"/>
    <col min="6183" max="6183" width="14.7109375" style="5" customWidth="1"/>
    <col min="6184" max="6185" width="18.140625" style="5" customWidth="1"/>
    <col min="6186" max="6186" width="11.28515625" style="5" customWidth="1"/>
    <col min="6187" max="6187" width="9.140625" style="5"/>
    <col min="6188" max="6188" width="9.85546875" style="5" customWidth="1"/>
    <col min="6189" max="6191" width="12.7109375" style="5" customWidth="1"/>
    <col min="6192" max="6194" width="16.7109375" style="5" customWidth="1"/>
    <col min="6195" max="6228" width="19.140625" style="5" customWidth="1"/>
    <col min="6229" max="6240" width="18.140625" style="5" customWidth="1"/>
    <col min="6241" max="6421" width="9.140625" style="5"/>
    <col min="6422" max="6422" width="9.28515625" style="5" customWidth="1"/>
    <col min="6423" max="6423" width="11.42578125" style="5" customWidth="1"/>
    <col min="6424" max="6424" width="14.140625" style="5" customWidth="1"/>
    <col min="6425" max="6426" width="19.28515625" style="5" customWidth="1"/>
    <col min="6427" max="6427" width="9.140625" style="5"/>
    <col min="6428" max="6430" width="14.85546875" style="5" customWidth="1"/>
    <col min="6431" max="6431" width="16.7109375" style="5" customWidth="1"/>
    <col min="6432" max="6432" width="16.5703125" style="5" customWidth="1"/>
    <col min="6433" max="6433" width="16.7109375" style="5" customWidth="1"/>
    <col min="6434" max="6434" width="16.28515625" style="5" customWidth="1"/>
    <col min="6435" max="6435" width="11.85546875" style="5" customWidth="1"/>
    <col min="6436" max="6436" width="11.7109375" style="5" customWidth="1"/>
    <col min="6437" max="6437" width="10.85546875" style="5" customWidth="1"/>
    <col min="6438" max="6438" width="12" style="5" customWidth="1"/>
    <col min="6439" max="6439" width="14.7109375" style="5" customWidth="1"/>
    <col min="6440" max="6441" width="18.140625" style="5" customWidth="1"/>
    <col min="6442" max="6442" width="11.28515625" style="5" customWidth="1"/>
    <col min="6443" max="6443" width="9.140625" style="5"/>
    <col min="6444" max="6444" width="9.85546875" style="5" customWidth="1"/>
    <col min="6445" max="6447" width="12.7109375" style="5" customWidth="1"/>
    <col min="6448" max="6450" width="16.7109375" style="5" customWidth="1"/>
    <col min="6451" max="6484" width="19.140625" style="5" customWidth="1"/>
    <col min="6485" max="6496" width="18.140625" style="5" customWidth="1"/>
    <col min="6497" max="6677" width="9.140625" style="5"/>
    <col min="6678" max="6678" width="9.28515625" style="5" customWidth="1"/>
    <col min="6679" max="6679" width="11.42578125" style="5" customWidth="1"/>
    <col min="6680" max="6680" width="14.140625" style="5" customWidth="1"/>
    <col min="6681" max="6682" width="19.28515625" style="5" customWidth="1"/>
    <col min="6683" max="6683" width="9.140625" style="5"/>
    <col min="6684" max="6686" width="14.85546875" style="5" customWidth="1"/>
    <col min="6687" max="6687" width="16.7109375" style="5" customWidth="1"/>
    <col min="6688" max="6688" width="16.5703125" style="5" customWidth="1"/>
    <col min="6689" max="6689" width="16.7109375" style="5" customWidth="1"/>
    <col min="6690" max="6690" width="16.28515625" style="5" customWidth="1"/>
    <col min="6691" max="6691" width="11.85546875" style="5" customWidth="1"/>
    <col min="6692" max="6692" width="11.7109375" style="5" customWidth="1"/>
    <col min="6693" max="6693" width="10.85546875" style="5" customWidth="1"/>
    <col min="6694" max="6694" width="12" style="5" customWidth="1"/>
    <col min="6695" max="6695" width="14.7109375" style="5" customWidth="1"/>
    <col min="6696" max="6697" width="18.140625" style="5" customWidth="1"/>
    <col min="6698" max="6698" width="11.28515625" style="5" customWidth="1"/>
    <col min="6699" max="6699" width="9.140625" style="5"/>
    <col min="6700" max="6700" width="9.85546875" style="5" customWidth="1"/>
    <col min="6701" max="6703" width="12.7109375" style="5" customWidth="1"/>
    <col min="6704" max="6706" width="16.7109375" style="5" customWidth="1"/>
    <col min="6707" max="6740" width="19.140625" style="5" customWidth="1"/>
    <col min="6741" max="6752" width="18.140625" style="5" customWidth="1"/>
    <col min="6753" max="6933" width="9.140625" style="5"/>
    <col min="6934" max="6934" width="9.28515625" style="5" customWidth="1"/>
    <col min="6935" max="6935" width="11.42578125" style="5" customWidth="1"/>
    <col min="6936" max="6936" width="14.140625" style="5" customWidth="1"/>
    <col min="6937" max="6938" width="19.28515625" style="5" customWidth="1"/>
    <col min="6939" max="6939" width="9.140625" style="5"/>
    <col min="6940" max="6942" width="14.85546875" style="5" customWidth="1"/>
    <col min="6943" max="6943" width="16.7109375" style="5" customWidth="1"/>
    <col min="6944" max="6944" width="16.5703125" style="5" customWidth="1"/>
    <col min="6945" max="6945" width="16.7109375" style="5" customWidth="1"/>
    <col min="6946" max="6946" width="16.28515625" style="5" customWidth="1"/>
    <col min="6947" max="6947" width="11.85546875" style="5" customWidth="1"/>
    <col min="6948" max="6948" width="11.7109375" style="5" customWidth="1"/>
    <col min="6949" max="6949" width="10.85546875" style="5" customWidth="1"/>
    <col min="6950" max="6950" width="12" style="5" customWidth="1"/>
    <col min="6951" max="6951" width="14.7109375" style="5" customWidth="1"/>
    <col min="6952" max="6953" width="18.140625" style="5" customWidth="1"/>
    <col min="6954" max="6954" width="11.28515625" style="5" customWidth="1"/>
    <col min="6955" max="6955" width="9.140625" style="5"/>
    <col min="6956" max="6956" width="9.85546875" style="5" customWidth="1"/>
    <col min="6957" max="6959" width="12.7109375" style="5" customWidth="1"/>
    <col min="6960" max="6962" width="16.7109375" style="5" customWidth="1"/>
    <col min="6963" max="6996" width="19.140625" style="5" customWidth="1"/>
    <col min="6997" max="7008" width="18.140625" style="5" customWidth="1"/>
    <col min="7009" max="7189" width="9.140625" style="5"/>
    <col min="7190" max="7190" width="9.28515625" style="5" customWidth="1"/>
    <col min="7191" max="7191" width="11.42578125" style="5" customWidth="1"/>
    <col min="7192" max="7192" width="14.140625" style="5" customWidth="1"/>
    <col min="7193" max="7194" width="19.28515625" style="5" customWidth="1"/>
    <col min="7195" max="7195" width="9.140625" style="5"/>
    <col min="7196" max="7198" width="14.85546875" style="5" customWidth="1"/>
    <col min="7199" max="7199" width="16.7109375" style="5" customWidth="1"/>
    <col min="7200" max="7200" width="16.5703125" style="5" customWidth="1"/>
    <col min="7201" max="7201" width="16.7109375" style="5" customWidth="1"/>
    <col min="7202" max="7202" width="16.28515625" style="5" customWidth="1"/>
    <col min="7203" max="7203" width="11.85546875" style="5" customWidth="1"/>
    <col min="7204" max="7204" width="11.7109375" style="5" customWidth="1"/>
    <col min="7205" max="7205" width="10.85546875" style="5" customWidth="1"/>
    <col min="7206" max="7206" width="12" style="5" customWidth="1"/>
    <col min="7207" max="7207" width="14.7109375" style="5" customWidth="1"/>
    <col min="7208" max="7209" width="18.140625" style="5" customWidth="1"/>
    <col min="7210" max="7210" width="11.28515625" style="5" customWidth="1"/>
    <col min="7211" max="7211" width="9.140625" style="5"/>
    <col min="7212" max="7212" width="9.85546875" style="5" customWidth="1"/>
    <col min="7213" max="7215" width="12.7109375" style="5" customWidth="1"/>
    <col min="7216" max="7218" width="16.7109375" style="5" customWidth="1"/>
    <col min="7219" max="7252" width="19.140625" style="5" customWidth="1"/>
    <col min="7253" max="7264" width="18.140625" style="5" customWidth="1"/>
    <col min="7265" max="7445" width="9.140625" style="5"/>
    <col min="7446" max="7446" width="9.28515625" style="5" customWidth="1"/>
    <col min="7447" max="7447" width="11.42578125" style="5" customWidth="1"/>
    <col min="7448" max="7448" width="14.140625" style="5" customWidth="1"/>
    <col min="7449" max="7450" width="19.28515625" style="5" customWidth="1"/>
    <col min="7451" max="7451" width="9.140625" style="5"/>
    <col min="7452" max="7454" width="14.85546875" style="5" customWidth="1"/>
    <col min="7455" max="7455" width="16.7109375" style="5" customWidth="1"/>
    <col min="7456" max="7456" width="16.5703125" style="5" customWidth="1"/>
    <col min="7457" max="7457" width="16.7109375" style="5" customWidth="1"/>
    <col min="7458" max="7458" width="16.28515625" style="5" customWidth="1"/>
    <col min="7459" max="7459" width="11.85546875" style="5" customWidth="1"/>
    <col min="7460" max="7460" width="11.7109375" style="5" customWidth="1"/>
    <col min="7461" max="7461" width="10.85546875" style="5" customWidth="1"/>
    <col min="7462" max="7462" width="12" style="5" customWidth="1"/>
    <col min="7463" max="7463" width="14.7109375" style="5" customWidth="1"/>
    <col min="7464" max="7465" width="18.140625" style="5" customWidth="1"/>
    <col min="7466" max="7466" width="11.28515625" style="5" customWidth="1"/>
    <col min="7467" max="7467" width="9.140625" style="5"/>
    <col min="7468" max="7468" width="9.85546875" style="5" customWidth="1"/>
    <col min="7469" max="7471" width="12.7109375" style="5" customWidth="1"/>
    <col min="7472" max="7474" width="16.7109375" style="5" customWidth="1"/>
    <col min="7475" max="7508" width="19.140625" style="5" customWidth="1"/>
    <col min="7509" max="7520" width="18.140625" style="5" customWidth="1"/>
    <col min="7521" max="7701" width="9.140625" style="5"/>
    <col min="7702" max="7702" width="9.28515625" style="5" customWidth="1"/>
    <col min="7703" max="7703" width="11.42578125" style="5" customWidth="1"/>
    <col min="7704" max="7704" width="14.140625" style="5" customWidth="1"/>
    <col min="7705" max="7706" width="19.28515625" style="5" customWidth="1"/>
    <col min="7707" max="7707" width="9.140625" style="5"/>
    <col min="7708" max="7710" width="14.85546875" style="5" customWidth="1"/>
    <col min="7711" max="7711" width="16.7109375" style="5" customWidth="1"/>
    <col min="7712" max="7712" width="16.5703125" style="5" customWidth="1"/>
    <col min="7713" max="7713" width="16.7109375" style="5" customWidth="1"/>
    <col min="7714" max="7714" width="16.28515625" style="5" customWidth="1"/>
    <col min="7715" max="7715" width="11.85546875" style="5" customWidth="1"/>
    <col min="7716" max="7716" width="11.7109375" style="5" customWidth="1"/>
    <col min="7717" max="7717" width="10.85546875" style="5" customWidth="1"/>
    <col min="7718" max="7718" width="12" style="5" customWidth="1"/>
    <col min="7719" max="7719" width="14.7109375" style="5" customWidth="1"/>
    <col min="7720" max="7721" width="18.140625" style="5" customWidth="1"/>
    <col min="7722" max="7722" width="11.28515625" style="5" customWidth="1"/>
    <col min="7723" max="7723" width="9.140625" style="5"/>
    <col min="7724" max="7724" width="9.85546875" style="5" customWidth="1"/>
    <col min="7725" max="7727" width="12.7109375" style="5" customWidth="1"/>
    <col min="7728" max="7730" width="16.7109375" style="5" customWidth="1"/>
    <col min="7731" max="7764" width="19.140625" style="5" customWidth="1"/>
    <col min="7765" max="7776" width="18.140625" style="5" customWidth="1"/>
    <col min="7777" max="7957" width="9.140625" style="5"/>
    <col min="7958" max="7958" width="9.28515625" style="5" customWidth="1"/>
    <col min="7959" max="7959" width="11.42578125" style="5" customWidth="1"/>
    <col min="7960" max="7960" width="14.140625" style="5" customWidth="1"/>
    <col min="7961" max="7962" width="19.28515625" style="5" customWidth="1"/>
    <col min="7963" max="7963" width="9.140625" style="5"/>
    <col min="7964" max="7966" width="14.85546875" style="5" customWidth="1"/>
    <col min="7967" max="7967" width="16.7109375" style="5" customWidth="1"/>
    <col min="7968" max="7968" width="16.5703125" style="5" customWidth="1"/>
    <col min="7969" max="7969" width="16.7109375" style="5" customWidth="1"/>
    <col min="7970" max="7970" width="16.28515625" style="5" customWidth="1"/>
    <col min="7971" max="7971" width="11.85546875" style="5" customWidth="1"/>
    <col min="7972" max="7972" width="11.7109375" style="5" customWidth="1"/>
    <col min="7973" max="7973" width="10.85546875" style="5" customWidth="1"/>
    <col min="7974" max="7974" width="12" style="5" customWidth="1"/>
    <col min="7975" max="7975" width="14.7109375" style="5" customWidth="1"/>
    <col min="7976" max="7977" width="18.140625" style="5" customWidth="1"/>
    <col min="7978" max="7978" width="11.28515625" style="5" customWidth="1"/>
    <col min="7979" max="7979" width="9.140625" style="5"/>
    <col min="7980" max="7980" width="9.85546875" style="5" customWidth="1"/>
    <col min="7981" max="7983" width="12.7109375" style="5" customWidth="1"/>
    <col min="7984" max="7986" width="16.7109375" style="5" customWidth="1"/>
    <col min="7987" max="8020" width="19.140625" style="5" customWidth="1"/>
    <col min="8021" max="8032" width="18.140625" style="5" customWidth="1"/>
    <col min="8033" max="8213" width="9.140625" style="5"/>
    <col min="8214" max="8214" width="9.28515625" style="5" customWidth="1"/>
    <col min="8215" max="8215" width="11.42578125" style="5" customWidth="1"/>
    <col min="8216" max="8216" width="14.140625" style="5" customWidth="1"/>
    <col min="8217" max="8218" width="19.28515625" style="5" customWidth="1"/>
    <col min="8219" max="8219" width="9.140625" style="5"/>
    <col min="8220" max="8222" width="14.85546875" style="5" customWidth="1"/>
    <col min="8223" max="8223" width="16.7109375" style="5" customWidth="1"/>
    <col min="8224" max="8224" width="16.5703125" style="5" customWidth="1"/>
    <col min="8225" max="8225" width="16.7109375" style="5" customWidth="1"/>
    <col min="8226" max="8226" width="16.28515625" style="5" customWidth="1"/>
    <col min="8227" max="8227" width="11.85546875" style="5" customWidth="1"/>
    <col min="8228" max="8228" width="11.7109375" style="5" customWidth="1"/>
    <col min="8229" max="8229" width="10.85546875" style="5" customWidth="1"/>
    <col min="8230" max="8230" width="12" style="5" customWidth="1"/>
    <col min="8231" max="8231" width="14.7109375" style="5" customWidth="1"/>
    <col min="8232" max="8233" width="18.140625" style="5" customWidth="1"/>
    <col min="8234" max="8234" width="11.28515625" style="5" customWidth="1"/>
    <col min="8235" max="8235" width="9.140625" style="5"/>
    <col min="8236" max="8236" width="9.85546875" style="5" customWidth="1"/>
    <col min="8237" max="8239" width="12.7109375" style="5" customWidth="1"/>
    <col min="8240" max="8242" width="16.7109375" style="5" customWidth="1"/>
    <col min="8243" max="8276" width="19.140625" style="5" customWidth="1"/>
    <col min="8277" max="8288" width="18.140625" style="5" customWidth="1"/>
    <col min="8289" max="8469" width="9.140625" style="5"/>
    <col min="8470" max="8470" width="9.28515625" style="5" customWidth="1"/>
    <col min="8471" max="8471" width="11.42578125" style="5" customWidth="1"/>
    <col min="8472" max="8472" width="14.140625" style="5" customWidth="1"/>
    <col min="8473" max="8474" width="19.28515625" style="5" customWidth="1"/>
    <col min="8475" max="8475" width="9.140625" style="5"/>
    <col min="8476" max="8478" width="14.85546875" style="5" customWidth="1"/>
    <col min="8479" max="8479" width="16.7109375" style="5" customWidth="1"/>
    <col min="8480" max="8480" width="16.5703125" style="5" customWidth="1"/>
    <col min="8481" max="8481" width="16.7109375" style="5" customWidth="1"/>
    <col min="8482" max="8482" width="16.28515625" style="5" customWidth="1"/>
    <col min="8483" max="8483" width="11.85546875" style="5" customWidth="1"/>
    <col min="8484" max="8484" width="11.7109375" style="5" customWidth="1"/>
    <col min="8485" max="8485" width="10.85546875" style="5" customWidth="1"/>
    <col min="8486" max="8486" width="12" style="5" customWidth="1"/>
    <col min="8487" max="8487" width="14.7109375" style="5" customWidth="1"/>
    <col min="8488" max="8489" width="18.140625" style="5" customWidth="1"/>
    <col min="8490" max="8490" width="11.28515625" style="5" customWidth="1"/>
    <col min="8491" max="8491" width="9.140625" style="5"/>
    <col min="8492" max="8492" width="9.85546875" style="5" customWidth="1"/>
    <col min="8493" max="8495" width="12.7109375" style="5" customWidth="1"/>
    <col min="8496" max="8498" width="16.7109375" style="5" customWidth="1"/>
    <col min="8499" max="8532" width="19.140625" style="5" customWidth="1"/>
    <col min="8533" max="8544" width="18.140625" style="5" customWidth="1"/>
    <col min="8545" max="8725" width="9.140625" style="5"/>
    <col min="8726" max="8726" width="9.28515625" style="5" customWidth="1"/>
    <col min="8727" max="8727" width="11.42578125" style="5" customWidth="1"/>
    <col min="8728" max="8728" width="14.140625" style="5" customWidth="1"/>
    <col min="8729" max="8730" width="19.28515625" style="5" customWidth="1"/>
    <col min="8731" max="8731" width="9.140625" style="5"/>
    <col min="8732" max="8734" width="14.85546875" style="5" customWidth="1"/>
    <col min="8735" max="8735" width="16.7109375" style="5" customWidth="1"/>
    <col min="8736" max="8736" width="16.5703125" style="5" customWidth="1"/>
    <col min="8737" max="8737" width="16.7109375" style="5" customWidth="1"/>
    <col min="8738" max="8738" width="16.28515625" style="5" customWidth="1"/>
    <col min="8739" max="8739" width="11.85546875" style="5" customWidth="1"/>
    <col min="8740" max="8740" width="11.7109375" style="5" customWidth="1"/>
    <col min="8741" max="8741" width="10.85546875" style="5" customWidth="1"/>
    <col min="8742" max="8742" width="12" style="5" customWidth="1"/>
    <col min="8743" max="8743" width="14.7109375" style="5" customWidth="1"/>
    <col min="8744" max="8745" width="18.140625" style="5" customWidth="1"/>
    <col min="8746" max="8746" width="11.28515625" style="5" customWidth="1"/>
    <col min="8747" max="8747" width="9.140625" style="5"/>
    <col min="8748" max="8748" width="9.85546875" style="5" customWidth="1"/>
    <col min="8749" max="8751" width="12.7109375" style="5" customWidth="1"/>
    <col min="8752" max="8754" width="16.7109375" style="5" customWidth="1"/>
    <col min="8755" max="8788" width="19.140625" style="5" customWidth="1"/>
    <col min="8789" max="8800" width="18.140625" style="5" customWidth="1"/>
    <col min="8801" max="8981" width="9.140625" style="5"/>
    <col min="8982" max="8982" width="9.28515625" style="5" customWidth="1"/>
    <col min="8983" max="8983" width="11.42578125" style="5" customWidth="1"/>
    <col min="8984" max="8984" width="14.140625" style="5" customWidth="1"/>
    <col min="8985" max="8986" width="19.28515625" style="5" customWidth="1"/>
    <col min="8987" max="8987" width="9.140625" style="5"/>
    <col min="8988" max="8990" width="14.85546875" style="5" customWidth="1"/>
    <col min="8991" max="8991" width="16.7109375" style="5" customWidth="1"/>
    <col min="8992" max="8992" width="16.5703125" style="5" customWidth="1"/>
    <col min="8993" max="8993" width="16.7109375" style="5" customWidth="1"/>
    <col min="8994" max="8994" width="16.28515625" style="5" customWidth="1"/>
    <col min="8995" max="8995" width="11.85546875" style="5" customWidth="1"/>
    <col min="8996" max="8996" width="11.7109375" style="5" customWidth="1"/>
    <col min="8997" max="8997" width="10.85546875" style="5" customWidth="1"/>
    <col min="8998" max="8998" width="12" style="5" customWidth="1"/>
    <col min="8999" max="8999" width="14.7109375" style="5" customWidth="1"/>
    <col min="9000" max="9001" width="18.140625" style="5" customWidth="1"/>
    <col min="9002" max="9002" width="11.28515625" style="5" customWidth="1"/>
    <col min="9003" max="9003" width="9.140625" style="5"/>
    <col min="9004" max="9004" width="9.85546875" style="5" customWidth="1"/>
    <col min="9005" max="9007" width="12.7109375" style="5" customWidth="1"/>
    <col min="9008" max="9010" width="16.7109375" style="5" customWidth="1"/>
    <col min="9011" max="9044" width="19.140625" style="5" customWidth="1"/>
    <col min="9045" max="9056" width="18.140625" style="5" customWidth="1"/>
    <col min="9057" max="9237" width="9.140625" style="5"/>
    <col min="9238" max="9238" width="9.28515625" style="5" customWidth="1"/>
    <col min="9239" max="9239" width="11.42578125" style="5" customWidth="1"/>
    <col min="9240" max="9240" width="14.140625" style="5" customWidth="1"/>
    <col min="9241" max="9242" width="19.28515625" style="5" customWidth="1"/>
    <col min="9243" max="9243" width="9.140625" style="5"/>
    <col min="9244" max="9246" width="14.85546875" style="5" customWidth="1"/>
    <col min="9247" max="9247" width="16.7109375" style="5" customWidth="1"/>
    <col min="9248" max="9248" width="16.5703125" style="5" customWidth="1"/>
    <col min="9249" max="9249" width="16.7109375" style="5" customWidth="1"/>
    <col min="9250" max="9250" width="16.28515625" style="5" customWidth="1"/>
    <col min="9251" max="9251" width="11.85546875" style="5" customWidth="1"/>
    <col min="9252" max="9252" width="11.7109375" style="5" customWidth="1"/>
    <col min="9253" max="9253" width="10.85546875" style="5" customWidth="1"/>
    <col min="9254" max="9254" width="12" style="5" customWidth="1"/>
    <col min="9255" max="9255" width="14.7109375" style="5" customWidth="1"/>
    <col min="9256" max="9257" width="18.140625" style="5" customWidth="1"/>
    <col min="9258" max="9258" width="11.28515625" style="5" customWidth="1"/>
    <col min="9259" max="9259" width="9.140625" style="5"/>
    <col min="9260" max="9260" width="9.85546875" style="5" customWidth="1"/>
    <col min="9261" max="9263" width="12.7109375" style="5" customWidth="1"/>
    <col min="9264" max="9266" width="16.7109375" style="5" customWidth="1"/>
    <col min="9267" max="9300" width="19.140625" style="5" customWidth="1"/>
    <col min="9301" max="9312" width="18.140625" style="5" customWidth="1"/>
    <col min="9313" max="9493" width="9.140625" style="5"/>
    <col min="9494" max="9494" width="9.28515625" style="5" customWidth="1"/>
    <col min="9495" max="9495" width="11.42578125" style="5" customWidth="1"/>
    <col min="9496" max="9496" width="14.140625" style="5" customWidth="1"/>
    <col min="9497" max="9498" width="19.28515625" style="5" customWidth="1"/>
    <col min="9499" max="9499" width="9.140625" style="5"/>
    <col min="9500" max="9502" width="14.85546875" style="5" customWidth="1"/>
    <col min="9503" max="9503" width="16.7109375" style="5" customWidth="1"/>
    <col min="9504" max="9504" width="16.5703125" style="5" customWidth="1"/>
    <col min="9505" max="9505" width="16.7109375" style="5" customWidth="1"/>
    <col min="9506" max="9506" width="16.28515625" style="5" customWidth="1"/>
    <col min="9507" max="9507" width="11.85546875" style="5" customWidth="1"/>
    <col min="9508" max="9508" width="11.7109375" style="5" customWidth="1"/>
    <col min="9509" max="9509" width="10.85546875" style="5" customWidth="1"/>
    <col min="9510" max="9510" width="12" style="5" customWidth="1"/>
    <col min="9511" max="9511" width="14.7109375" style="5" customWidth="1"/>
    <col min="9512" max="9513" width="18.140625" style="5" customWidth="1"/>
    <col min="9514" max="9514" width="11.28515625" style="5" customWidth="1"/>
    <col min="9515" max="9515" width="9.140625" style="5"/>
    <col min="9516" max="9516" width="9.85546875" style="5" customWidth="1"/>
    <col min="9517" max="9519" width="12.7109375" style="5" customWidth="1"/>
    <col min="9520" max="9522" width="16.7109375" style="5" customWidth="1"/>
    <col min="9523" max="9556" width="19.140625" style="5" customWidth="1"/>
    <col min="9557" max="9568" width="18.140625" style="5" customWidth="1"/>
    <col min="9569" max="9749" width="9.140625" style="5"/>
    <col min="9750" max="9750" width="9.28515625" style="5" customWidth="1"/>
    <col min="9751" max="9751" width="11.42578125" style="5" customWidth="1"/>
    <col min="9752" max="9752" width="14.140625" style="5" customWidth="1"/>
    <col min="9753" max="9754" width="19.28515625" style="5" customWidth="1"/>
    <col min="9755" max="9755" width="9.140625" style="5"/>
    <col min="9756" max="9758" width="14.85546875" style="5" customWidth="1"/>
    <col min="9759" max="9759" width="16.7109375" style="5" customWidth="1"/>
    <col min="9760" max="9760" width="16.5703125" style="5" customWidth="1"/>
    <col min="9761" max="9761" width="16.7109375" style="5" customWidth="1"/>
    <col min="9762" max="9762" width="16.28515625" style="5" customWidth="1"/>
    <col min="9763" max="9763" width="11.85546875" style="5" customWidth="1"/>
    <col min="9764" max="9764" width="11.7109375" style="5" customWidth="1"/>
    <col min="9765" max="9765" width="10.85546875" style="5" customWidth="1"/>
    <col min="9766" max="9766" width="12" style="5" customWidth="1"/>
    <col min="9767" max="9767" width="14.7109375" style="5" customWidth="1"/>
    <col min="9768" max="9769" width="18.140625" style="5" customWidth="1"/>
    <col min="9770" max="9770" width="11.28515625" style="5" customWidth="1"/>
    <col min="9771" max="9771" width="9.140625" style="5"/>
    <col min="9772" max="9772" width="9.85546875" style="5" customWidth="1"/>
    <col min="9773" max="9775" width="12.7109375" style="5" customWidth="1"/>
    <col min="9776" max="9778" width="16.7109375" style="5" customWidth="1"/>
    <col min="9779" max="9812" width="19.140625" style="5" customWidth="1"/>
    <col min="9813" max="9824" width="18.140625" style="5" customWidth="1"/>
    <col min="9825" max="10005" width="9.140625" style="5"/>
    <col min="10006" max="10006" width="9.28515625" style="5" customWidth="1"/>
    <col min="10007" max="10007" width="11.42578125" style="5" customWidth="1"/>
    <col min="10008" max="10008" width="14.140625" style="5" customWidth="1"/>
    <col min="10009" max="10010" width="19.28515625" style="5" customWidth="1"/>
    <col min="10011" max="10011" width="9.140625" style="5"/>
    <col min="10012" max="10014" width="14.85546875" style="5" customWidth="1"/>
    <col min="10015" max="10015" width="16.7109375" style="5" customWidth="1"/>
    <col min="10016" max="10016" width="16.5703125" style="5" customWidth="1"/>
    <col min="10017" max="10017" width="16.7109375" style="5" customWidth="1"/>
    <col min="10018" max="10018" width="16.28515625" style="5" customWidth="1"/>
    <col min="10019" max="10019" width="11.85546875" style="5" customWidth="1"/>
    <col min="10020" max="10020" width="11.7109375" style="5" customWidth="1"/>
    <col min="10021" max="10021" width="10.85546875" style="5" customWidth="1"/>
    <col min="10022" max="10022" width="12" style="5" customWidth="1"/>
    <col min="10023" max="10023" width="14.7109375" style="5" customWidth="1"/>
    <col min="10024" max="10025" width="18.140625" style="5" customWidth="1"/>
    <col min="10026" max="10026" width="11.28515625" style="5" customWidth="1"/>
    <col min="10027" max="10027" width="9.140625" style="5"/>
    <col min="10028" max="10028" width="9.85546875" style="5" customWidth="1"/>
    <col min="10029" max="10031" width="12.7109375" style="5" customWidth="1"/>
    <col min="10032" max="10034" width="16.7109375" style="5" customWidth="1"/>
    <col min="10035" max="10068" width="19.140625" style="5" customWidth="1"/>
    <col min="10069" max="10080" width="18.140625" style="5" customWidth="1"/>
    <col min="10081" max="10261" width="9.140625" style="5"/>
    <col min="10262" max="10262" width="9.28515625" style="5" customWidth="1"/>
    <col min="10263" max="10263" width="11.42578125" style="5" customWidth="1"/>
    <col min="10264" max="10264" width="14.140625" style="5" customWidth="1"/>
    <col min="10265" max="10266" width="19.28515625" style="5" customWidth="1"/>
    <col min="10267" max="10267" width="9.140625" style="5"/>
    <col min="10268" max="10270" width="14.85546875" style="5" customWidth="1"/>
    <col min="10271" max="10271" width="16.7109375" style="5" customWidth="1"/>
    <col min="10272" max="10272" width="16.5703125" style="5" customWidth="1"/>
    <col min="10273" max="10273" width="16.7109375" style="5" customWidth="1"/>
    <col min="10274" max="10274" width="16.28515625" style="5" customWidth="1"/>
    <col min="10275" max="10275" width="11.85546875" style="5" customWidth="1"/>
    <col min="10276" max="10276" width="11.7109375" style="5" customWidth="1"/>
    <col min="10277" max="10277" width="10.85546875" style="5" customWidth="1"/>
    <col min="10278" max="10278" width="12" style="5" customWidth="1"/>
    <col min="10279" max="10279" width="14.7109375" style="5" customWidth="1"/>
    <col min="10280" max="10281" width="18.140625" style="5" customWidth="1"/>
    <col min="10282" max="10282" width="11.28515625" style="5" customWidth="1"/>
    <col min="10283" max="10283" width="9.140625" style="5"/>
    <col min="10284" max="10284" width="9.85546875" style="5" customWidth="1"/>
    <col min="10285" max="10287" width="12.7109375" style="5" customWidth="1"/>
    <col min="10288" max="10290" width="16.7109375" style="5" customWidth="1"/>
    <col min="10291" max="10324" width="19.140625" style="5" customWidth="1"/>
    <col min="10325" max="10336" width="18.140625" style="5" customWidth="1"/>
    <col min="10337" max="10517" width="9.140625" style="5"/>
    <col min="10518" max="10518" width="9.28515625" style="5" customWidth="1"/>
    <col min="10519" max="10519" width="11.42578125" style="5" customWidth="1"/>
    <col min="10520" max="10520" width="14.140625" style="5" customWidth="1"/>
    <col min="10521" max="10522" width="19.28515625" style="5" customWidth="1"/>
    <col min="10523" max="10523" width="9.140625" style="5"/>
    <col min="10524" max="10526" width="14.85546875" style="5" customWidth="1"/>
    <col min="10527" max="10527" width="16.7109375" style="5" customWidth="1"/>
    <col min="10528" max="10528" width="16.5703125" style="5" customWidth="1"/>
    <col min="10529" max="10529" width="16.7109375" style="5" customWidth="1"/>
    <col min="10530" max="10530" width="16.28515625" style="5" customWidth="1"/>
    <col min="10531" max="10531" width="11.85546875" style="5" customWidth="1"/>
    <col min="10532" max="10532" width="11.7109375" style="5" customWidth="1"/>
    <col min="10533" max="10533" width="10.85546875" style="5" customWidth="1"/>
    <col min="10534" max="10534" width="12" style="5" customWidth="1"/>
    <col min="10535" max="10535" width="14.7109375" style="5" customWidth="1"/>
    <col min="10536" max="10537" width="18.140625" style="5" customWidth="1"/>
    <col min="10538" max="10538" width="11.28515625" style="5" customWidth="1"/>
    <col min="10539" max="10539" width="9.140625" style="5"/>
    <col min="10540" max="10540" width="9.85546875" style="5" customWidth="1"/>
    <col min="10541" max="10543" width="12.7109375" style="5" customWidth="1"/>
    <col min="10544" max="10546" width="16.7109375" style="5" customWidth="1"/>
    <col min="10547" max="10580" width="19.140625" style="5" customWidth="1"/>
    <col min="10581" max="10592" width="18.140625" style="5" customWidth="1"/>
    <col min="10593" max="10773" width="9.140625" style="5"/>
    <col min="10774" max="10774" width="9.28515625" style="5" customWidth="1"/>
    <col min="10775" max="10775" width="11.42578125" style="5" customWidth="1"/>
    <col min="10776" max="10776" width="14.140625" style="5" customWidth="1"/>
    <col min="10777" max="10778" width="19.28515625" style="5" customWidth="1"/>
    <col min="10779" max="10779" width="9.140625" style="5"/>
    <col min="10780" max="10782" width="14.85546875" style="5" customWidth="1"/>
    <col min="10783" max="10783" width="16.7109375" style="5" customWidth="1"/>
    <col min="10784" max="10784" width="16.5703125" style="5" customWidth="1"/>
    <col min="10785" max="10785" width="16.7109375" style="5" customWidth="1"/>
    <col min="10786" max="10786" width="16.28515625" style="5" customWidth="1"/>
    <col min="10787" max="10787" width="11.85546875" style="5" customWidth="1"/>
    <col min="10788" max="10788" width="11.7109375" style="5" customWidth="1"/>
    <col min="10789" max="10789" width="10.85546875" style="5" customWidth="1"/>
    <col min="10790" max="10790" width="12" style="5" customWidth="1"/>
    <col min="10791" max="10791" width="14.7109375" style="5" customWidth="1"/>
    <col min="10792" max="10793" width="18.140625" style="5" customWidth="1"/>
    <col min="10794" max="10794" width="11.28515625" style="5" customWidth="1"/>
    <col min="10795" max="10795" width="9.140625" style="5"/>
    <col min="10796" max="10796" width="9.85546875" style="5" customWidth="1"/>
    <col min="10797" max="10799" width="12.7109375" style="5" customWidth="1"/>
    <col min="10800" max="10802" width="16.7109375" style="5" customWidth="1"/>
    <col min="10803" max="10836" width="19.140625" style="5" customWidth="1"/>
    <col min="10837" max="10848" width="18.140625" style="5" customWidth="1"/>
    <col min="10849" max="11029" width="9.140625" style="5"/>
    <col min="11030" max="11030" width="9.28515625" style="5" customWidth="1"/>
    <col min="11031" max="11031" width="11.42578125" style="5" customWidth="1"/>
    <col min="11032" max="11032" width="14.140625" style="5" customWidth="1"/>
    <col min="11033" max="11034" width="19.28515625" style="5" customWidth="1"/>
    <col min="11035" max="11035" width="9.140625" style="5"/>
    <col min="11036" max="11038" width="14.85546875" style="5" customWidth="1"/>
    <col min="11039" max="11039" width="16.7109375" style="5" customWidth="1"/>
    <col min="11040" max="11040" width="16.5703125" style="5" customWidth="1"/>
    <col min="11041" max="11041" width="16.7109375" style="5" customWidth="1"/>
    <col min="11042" max="11042" width="16.28515625" style="5" customWidth="1"/>
    <col min="11043" max="11043" width="11.85546875" style="5" customWidth="1"/>
    <col min="11044" max="11044" width="11.7109375" style="5" customWidth="1"/>
    <col min="11045" max="11045" width="10.85546875" style="5" customWidth="1"/>
    <col min="11046" max="11046" width="12" style="5" customWidth="1"/>
    <col min="11047" max="11047" width="14.7109375" style="5" customWidth="1"/>
    <col min="11048" max="11049" width="18.140625" style="5" customWidth="1"/>
    <col min="11050" max="11050" width="11.28515625" style="5" customWidth="1"/>
    <col min="11051" max="11051" width="9.140625" style="5"/>
    <col min="11052" max="11052" width="9.85546875" style="5" customWidth="1"/>
    <col min="11053" max="11055" width="12.7109375" style="5" customWidth="1"/>
    <col min="11056" max="11058" width="16.7109375" style="5" customWidth="1"/>
    <col min="11059" max="11092" width="19.140625" style="5" customWidth="1"/>
    <col min="11093" max="11104" width="18.140625" style="5" customWidth="1"/>
    <col min="11105" max="11285" width="9.140625" style="5"/>
    <col min="11286" max="11286" width="9.28515625" style="5" customWidth="1"/>
    <col min="11287" max="11287" width="11.42578125" style="5" customWidth="1"/>
    <col min="11288" max="11288" width="14.140625" style="5" customWidth="1"/>
    <col min="11289" max="11290" width="19.28515625" style="5" customWidth="1"/>
    <col min="11291" max="11291" width="9.140625" style="5"/>
    <col min="11292" max="11294" width="14.85546875" style="5" customWidth="1"/>
    <col min="11295" max="11295" width="16.7109375" style="5" customWidth="1"/>
    <col min="11296" max="11296" width="16.5703125" style="5" customWidth="1"/>
    <col min="11297" max="11297" width="16.7109375" style="5" customWidth="1"/>
    <col min="11298" max="11298" width="16.28515625" style="5" customWidth="1"/>
    <col min="11299" max="11299" width="11.85546875" style="5" customWidth="1"/>
    <col min="11300" max="11300" width="11.7109375" style="5" customWidth="1"/>
    <col min="11301" max="11301" width="10.85546875" style="5" customWidth="1"/>
    <col min="11302" max="11302" width="12" style="5" customWidth="1"/>
    <col min="11303" max="11303" width="14.7109375" style="5" customWidth="1"/>
    <col min="11304" max="11305" width="18.140625" style="5" customWidth="1"/>
    <col min="11306" max="11306" width="11.28515625" style="5" customWidth="1"/>
    <col min="11307" max="11307" width="9.140625" style="5"/>
    <col min="11308" max="11308" width="9.85546875" style="5" customWidth="1"/>
    <col min="11309" max="11311" width="12.7109375" style="5" customWidth="1"/>
    <col min="11312" max="11314" width="16.7109375" style="5" customWidth="1"/>
    <col min="11315" max="11348" width="19.140625" style="5" customWidth="1"/>
    <col min="11349" max="11360" width="18.140625" style="5" customWidth="1"/>
    <col min="11361" max="11541" width="9.140625" style="5"/>
    <col min="11542" max="11542" width="9.28515625" style="5" customWidth="1"/>
    <col min="11543" max="11543" width="11.42578125" style="5" customWidth="1"/>
    <col min="11544" max="11544" width="14.140625" style="5" customWidth="1"/>
    <col min="11545" max="11546" width="19.28515625" style="5" customWidth="1"/>
    <col min="11547" max="11547" width="9.140625" style="5"/>
    <col min="11548" max="11550" width="14.85546875" style="5" customWidth="1"/>
    <col min="11551" max="11551" width="16.7109375" style="5" customWidth="1"/>
    <col min="11552" max="11552" width="16.5703125" style="5" customWidth="1"/>
    <col min="11553" max="11553" width="16.7109375" style="5" customWidth="1"/>
    <col min="11554" max="11554" width="16.28515625" style="5" customWidth="1"/>
    <col min="11555" max="11555" width="11.85546875" style="5" customWidth="1"/>
    <col min="11556" max="11556" width="11.7109375" style="5" customWidth="1"/>
    <col min="11557" max="11557" width="10.85546875" style="5" customWidth="1"/>
    <col min="11558" max="11558" width="12" style="5" customWidth="1"/>
    <col min="11559" max="11559" width="14.7109375" style="5" customWidth="1"/>
    <col min="11560" max="11561" width="18.140625" style="5" customWidth="1"/>
    <col min="11562" max="11562" width="11.28515625" style="5" customWidth="1"/>
    <col min="11563" max="11563" width="9.140625" style="5"/>
    <col min="11564" max="11564" width="9.85546875" style="5" customWidth="1"/>
    <col min="11565" max="11567" width="12.7109375" style="5" customWidth="1"/>
    <col min="11568" max="11570" width="16.7109375" style="5" customWidth="1"/>
    <col min="11571" max="11604" width="19.140625" style="5" customWidth="1"/>
    <col min="11605" max="11616" width="18.140625" style="5" customWidth="1"/>
    <col min="11617" max="11797" width="9.140625" style="5"/>
    <col min="11798" max="11798" width="9.28515625" style="5" customWidth="1"/>
    <col min="11799" max="11799" width="11.42578125" style="5" customWidth="1"/>
    <col min="11800" max="11800" width="14.140625" style="5" customWidth="1"/>
    <col min="11801" max="11802" width="19.28515625" style="5" customWidth="1"/>
    <col min="11803" max="11803" width="9.140625" style="5"/>
    <col min="11804" max="11806" width="14.85546875" style="5" customWidth="1"/>
    <col min="11807" max="11807" width="16.7109375" style="5" customWidth="1"/>
    <col min="11808" max="11808" width="16.5703125" style="5" customWidth="1"/>
    <col min="11809" max="11809" width="16.7109375" style="5" customWidth="1"/>
    <col min="11810" max="11810" width="16.28515625" style="5" customWidth="1"/>
    <col min="11811" max="11811" width="11.85546875" style="5" customWidth="1"/>
    <col min="11812" max="11812" width="11.7109375" style="5" customWidth="1"/>
    <col min="11813" max="11813" width="10.85546875" style="5" customWidth="1"/>
    <col min="11814" max="11814" width="12" style="5" customWidth="1"/>
    <col min="11815" max="11815" width="14.7109375" style="5" customWidth="1"/>
    <col min="11816" max="11817" width="18.140625" style="5" customWidth="1"/>
    <col min="11818" max="11818" width="11.28515625" style="5" customWidth="1"/>
    <col min="11819" max="11819" width="9.140625" style="5"/>
    <col min="11820" max="11820" width="9.85546875" style="5" customWidth="1"/>
    <col min="11821" max="11823" width="12.7109375" style="5" customWidth="1"/>
    <col min="11824" max="11826" width="16.7109375" style="5" customWidth="1"/>
    <col min="11827" max="11860" width="19.140625" style="5" customWidth="1"/>
    <col min="11861" max="11872" width="18.140625" style="5" customWidth="1"/>
    <col min="11873" max="12053" width="9.140625" style="5"/>
    <col min="12054" max="12054" width="9.28515625" style="5" customWidth="1"/>
    <col min="12055" max="12055" width="11.42578125" style="5" customWidth="1"/>
    <col min="12056" max="12056" width="14.140625" style="5" customWidth="1"/>
    <col min="12057" max="12058" width="19.28515625" style="5" customWidth="1"/>
    <col min="12059" max="12059" width="9.140625" style="5"/>
    <col min="12060" max="12062" width="14.85546875" style="5" customWidth="1"/>
    <col min="12063" max="12063" width="16.7109375" style="5" customWidth="1"/>
    <col min="12064" max="12064" width="16.5703125" style="5" customWidth="1"/>
    <col min="12065" max="12065" width="16.7109375" style="5" customWidth="1"/>
    <col min="12066" max="12066" width="16.28515625" style="5" customWidth="1"/>
    <col min="12067" max="12067" width="11.85546875" style="5" customWidth="1"/>
    <col min="12068" max="12068" width="11.7109375" style="5" customWidth="1"/>
    <col min="12069" max="12069" width="10.85546875" style="5" customWidth="1"/>
    <col min="12070" max="12070" width="12" style="5" customWidth="1"/>
    <col min="12071" max="12071" width="14.7109375" style="5" customWidth="1"/>
    <col min="12072" max="12073" width="18.140625" style="5" customWidth="1"/>
    <col min="12074" max="12074" width="11.28515625" style="5" customWidth="1"/>
    <col min="12075" max="12075" width="9.140625" style="5"/>
    <col min="12076" max="12076" width="9.85546875" style="5" customWidth="1"/>
    <col min="12077" max="12079" width="12.7109375" style="5" customWidth="1"/>
    <col min="12080" max="12082" width="16.7109375" style="5" customWidth="1"/>
    <col min="12083" max="12116" width="19.140625" style="5" customWidth="1"/>
    <col min="12117" max="12128" width="18.140625" style="5" customWidth="1"/>
    <col min="12129" max="12309" width="9.140625" style="5"/>
    <col min="12310" max="12310" width="9.28515625" style="5" customWidth="1"/>
    <col min="12311" max="12311" width="11.42578125" style="5" customWidth="1"/>
    <col min="12312" max="12312" width="14.140625" style="5" customWidth="1"/>
    <col min="12313" max="12314" width="19.28515625" style="5" customWidth="1"/>
    <col min="12315" max="12315" width="9.140625" style="5"/>
    <col min="12316" max="12318" width="14.85546875" style="5" customWidth="1"/>
    <col min="12319" max="12319" width="16.7109375" style="5" customWidth="1"/>
    <col min="12320" max="12320" width="16.5703125" style="5" customWidth="1"/>
    <col min="12321" max="12321" width="16.7109375" style="5" customWidth="1"/>
    <col min="12322" max="12322" width="16.28515625" style="5" customWidth="1"/>
    <col min="12323" max="12323" width="11.85546875" style="5" customWidth="1"/>
    <col min="12324" max="12324" width="11.7109375" style="5" customWidth="1"/>
    <col min="12325" max="12325" width="10.85546875" style="5" customWidth="1"/>
    <col min="12326" max="12326" width="12" style="5" customWidth="1"/>
    <col min="12327" max="12327" width="14.7109375" style="5" customWidth="1"/>
    <col min="12328" max="12329" width="18.140625" style="5" customWidth="1"/>
    <col min="12330" max="12330" width="11.28515625" style="5" customWidth="1"/>
    <col min="12331" max="12331" width="9.140625" style="5"/>
    <col min="12332" max="12332" width="9.85546875" style="5" customWidth="1"/>
    <col min="12333" max="12335" width="12.7109375" style="5" customWidth="1"/>
    <col min="12336" max="12338" width="16.7109375" style="5" customWidth="1"/>
    <col min="12339" max="12372" width="19.140625" style="5" customWidth="1"/>
    <col min="12373" max="12384" width="18.140625" style="5" customWidth="1"/>
    <col min="12385" max="12565" width="9.140625" style="5"/>
    <col min="12566" max="12566" width="9.28515625" style="5" customWidth="1"/>
    <col min="12567" max="12567" width="11.42578125" style="5" customWidth="1"/>
    <col min="12568" max="12568" width="14.140625" style="5" customWidth="1"/>
    <col min="12569" max="12570" width="19.28515625" style="5" customWidth="1"/>
    <col min="12571" max="12571" width="9.140625" style="5"/>
    <col min="12572" max="12574" width="14.85546875" style="5" customWidth="1"/>
    <col min="12575" max="12575" width="16.7109375" style="5" customWidth="1"/>
    <col min="12576" max="12576" width="16.5703125" style="5" customWidth="1"/>
    <col min="12577" max="12577" width="16.7109375" style="5" customWidth="1"/>
    <col min="12578" max="12578" width="16.28515625" style="5" customWidth="1"/>
    <col min="12579" max="12579" width="11.85546875" style="5" customWidth="1"/>
    <col min="12580" max="12580" width="11.7109375" style="5" customWidth="1"/>
    <col min="12581" max="12581" width="10.85546875" style="5" customWidth="1"/>
    <col min="12582" max="12582" width="12" style="5" customWidth="1"/>
    <col min="12583" max="12583" width="14.7109375" style="5" customWidth="1"/>
    <col min="12584" max="12585" width="18.140625" style="5" customWidth="1"/>
    <col min="12586" max="12586" width="11.28515625" style="5" customWidth="1"/>
    <col min="12587" max="12587" width="9.140625" style="5"/>
    <col min="12588" max="12588" width="9.85546875" style="5" customWidth="1"/>
    <col min="12589" max="12591" width="12.7109375" style="5" customWidth="1"/>
    <col min="12592" max="12594" width="16.7109375" style="5" customWidth="1"/>
    <col min="12595" max="12628" width="19.140625" style="5" customWidth="1"/>
    <col min="12629" max="12640" width="18.140625" style="5" customWidth="1"/>
    <col min="12641" max="12821" width="9.140625" style="5"/>
    <col min="12822" max="12822" width="9.28515625" style="5" customWidth="1"/>
    <col min="12823" max="12823" width="11.42578125" style="5" customWidth="1"/>
    <col min="12824" max="12824" width="14.140625" style="5" customWidth="1"/>
    <col min="12825" max="12826" width="19.28515625" style="5" customWidth="1"/>
    <col min="12827" max="12827" width="9.140625" style="5"/>
    <col min="12828" max="12830" width="14.85546875" style="5" customWidth="1"/>
    <col min="12831" max="12831" width="16.7109375" style="5" customWidth="1"/>
    <col min="12832" max="12832" width="16.5703125" style="5" customWidth="1"/>
    <col min="12833" max="12833" width="16.7109375" style="5" customWidth="1"/>
    <col min="12834" max="12834" width="16.28515625" style="5" customWidth="1"/>
    <col min="12835" max="12835" width="11.85546875" style="5" customWidth="1"/>
    <col min="12836" max="12836" width="11.7109375" style="5" customWidth="1"/>
    <col min="12837" max="12837" width="10.85546875" style="5" customWidth="1"/>
    <col min="12838" max="12838" width="12" style="5" customWidth="1"/>
    <col min="12839" max="12839" width="14.7109375" style="5" customWidth="1"/>
    <col min="12840" max="12841" width="18.140625" style="5" customWidth="1"/>
    <col min="12842" max="12842" width="11.28515625" style="5" customWidth="1"/>
    <col min="12843" max="12843" width="9.140625" style="5"/>
    <col min="12844" max="12844" width="9.85546875" style="5" customWidth="1"/>
    <col min="12845" max="12847" width="12.7109375" style="5" customWidth="1"/>
    <col min="12848" max="12850" width="16.7109375" style="5" customWidth="1"/>
    <col min="12851" max="12884" width="19.140625" style="5" customWidth="1"/>
    <col min="12885" max="12896" width="18.140625" style="5" customWidth="1"/>
    <col min="12897" max="13077" width="9.140625" style="5"/>
    <col min="13078" max="13078" width="9.28515625" style="5" customWidth="1"/>
    <col min="13079" max="13079" width="11.42578125" style="5" customWidth="1"/>
    <col min="13080" max="13080" width="14.140625" style="5" customWidth="1"/>
    <col min="13081" max="13082" width="19.28515625" style="5" customWidth="1"/>
    <col min="13083" max="13083" width="9.140625" style="5"/>
    <col min="13084" max="13086" width="14.85546875" style="5" customWidth="1"/>
    <col min="13087" max="13087" width="16.7109375" style="5" customWidth="1"/>
    <col min="13088" max="13088" width="16.5703125" style="5" customWidth="1"/>
    <col min="13089" max="13089" width="16.7109375" style="5" customWidth="1"/>
    <col min="13090" max="13090" width="16.28515625" style="5" customWidth="1"/>
    <col min="13091" max="13091" width="11.85546875" style="5" customWidth="1"/>
    <col min="13092" max="13092" width="11.7109375" style="5" customWidth="1"/>
    <col min="13093" max="13093" width="10.85546875" style="5" customWidth="1"/>
    <col min="13094" max="13094" width="12" style="5" customWidth="1"/>
    <col min="13095" max="13095" width="14.7109375" style="5" customWidth="1"/>
    <col min="13096" max="13097" width="18.140625" style="5" customWidth="1"/>
    <col min="13098" max="13098" width="11.28515625" style="5" customWidth="1"/>
    <col min="13099" max="13099" width="9.140625" style="5"/>
    <col min="13100" max="13100" width="9.85546875" style="5" customWidth="1"/>
    <col min="13101" max="13103" width="12.7109375" style="5" customWidth="1"/>
    <col min="13104" max="13106" width="16.7109375" style="5" customWidth="1"/>
    <col min="13107" max="13140" width="19.140625" style="5" customWidth="1"/>
    <col min="13141" max="13152" width="18.140625" style="5" customWidth="1"/>
    <col min="13153" max="13333" width="9.140625" style="5"/>
    <col min="13334" max="13334" width="9.28515625" style="5" customWidth="1"/>
    <col min="13335" max="13335" width="11.42578125" style="5" customWidth="1"/>
    <col min="13336" max="13336" width="14.140625" style="5" customWidth="1"/>
    <col min="13337" max="13338" width="19.28515625" style="5" customWidth="1"/>
    <col min="13339" max="13339" width="9.140625" style="5"/>
    <col min="13340" max="13342" width="14.85546875" style="5" customWidth="1"/>
    <col min="13343" max="13343" width="16.7109375" style="5" customWidth="1"/>
    <col min="13344" max="13344" width="16.5703125" style="5" customWidth="1"/>
    <col min="13345" max="13345" width="16.7109375" style="5" customWidth="1"/>
    <col min="13346" max="13346" width="16.28515625" style="5" customWidth="1"/>
    <col min="13347" max="13347" width="11.85546875" style="5" customWidth="1"/>
    <col min="13348" max="13348" width="11.7109375" style="5" customWidth="1"/>
    <col min="13349" max="13349" width="10.85546875" style="5" customWidth="1"/>
    <col min="13350" max="13350" width="12" style="5" customWidth="1"/>
    <col min="13351" max="13351" width="14.7109375" style="5" customWidth="1"/>
    <col min="13352" max="13353" width="18.140625" style="5" customWidth="1"/>
    <col min="13354" max="13354" width="11.28515625" style="5" customWidth="1"/>
    <col min="13355" max="13355" width="9.140625" style="5"/>
    <col min="13356" max="13356" width="9.85546875" style="5" customWidth="1"/>
    <col min="13357" max="13359" width="12.7109375" style="5" customWidth="1"/>
    <col min="13360" max="13362" width="16.7109375" style="5" customWidth="1"/>
    <col min="13363" max="13396" width="19.140625" style="5" customWidth="1"/>
    <col min="13397" max="13408" width="18.140625" style="5" customWidth="1"/>
    <col min="13409" max="13589" width="9.140625" style="5"/>
    <col min="13590" max="13590" width="9.28515625" style="5" customWidth="1"/>
    <col min="13591" max="13591" width="11.42578125" style="5" customWidth="1"/>
    <col min="13592" max="13592" width="14.140625" style="5" customWidth="1"/>
    <col min="13593" max="13594" width="19.28515625" style="5" customWidth="1"/>
    <col min="13595" max="13595" width="9.140625" style="5"/>
    <col min="13596" max="13598" width="14.85546875" style="5" customWidth="1"/>
    <col min="13599" max="13599" width="16.7109375" style="5" customWidth="1"/>
    <col min="13600" max="13600" width="16.5703125" style="5" customWidth="1"/>
    <col min="13601" max="13601" width="16.7109375" style="5" customWidth="1"/>
    <col min="13602" max="13602" width="16.28515625" style="5" customWidth="1"/>
    <col min="13603" max="13603" width="11.85546875" style="5" customWidth="1"/>
    <col min="13604" max="13604" width="11.7109375" style="5" customWidth="1"/>
    <col min="13605" max="13605" width="10.85546875" style="5" customWidth="1"/>
    <col min="13606" max="13606" width="12" style="5" customWidth="1"/>
    <col min="13607" max="13607" width="14.7109375" style="5" customWidth="1"/>
    <col min="13608" max="13609" width="18.140625" style="5" customWidth="1"/>
    <col min="13610" max="13610" width="11.28515625" style="5" customWidth="1"/>
    <col min="13611" max="13611" width="9.140625" style="5"/>
    <col min="13612" max="13612" width="9.85546875" style="5" customWidth="1"/>
    <col min="13613" max="13615" width="12.7109375" style="5" customWidth="1"/>
    <col min="13616" max="13618" width="16.7109375" style="5" customWidth="1"/>
    <col min="13619" max="13652" width="19.140625" style="5" customWidth="1"/>
    <col min="13653" max="13664" width="18.140625" style="5" customWidth="1"/>
    <col min="13665" max="13845" width="9.140625" style="5"/>
    <col min="13846" max="13846" width="9.28515625" style="5" customWidth="1"/>
    <col min="13847" max="13847" width="11.42578125" style="5" customWidth="1"/>
    <col min="13848" max="13848" width="14.140625" style="5" customWidth="1"/>
    <col min="13849" max="13850" width="19.28515625" style="5" customWidth="1"/>
    <col min="13851" max="13851" width="9.140625" style="5"/>
    <col min="13852" max="13854" width="14.85546875" style="5" customWidth="1"/>
    <col min="13855" max="13855" width="16.7109375" style="5" customWidth="1"/>
    <col min="13856" max="13856" width="16.5703125" style="5" customWidth="1"/>
    <col min="13857" max="13857" width="16.7109375" style="5" customWidth="1"/>
    <col min="13858" max="13858" width="16.28515625" style="5" customWidth="1"/>
    <col min="13859" max="13859" width="11.85546875" style="5" customWidth="1"/>
    <col min="13860" max="13860" width="11.7109375" style="5" customWidth="1"/>
    <col min="13861" max="13861" width="10.85546875" style="5" customWidth="1"/>
    <col min="13862" max="13862" width="12" style="5" customWidth="1"/>
    <col min="13863" max="13863" width="14.7109375" style="5" customWidth="1"/>
    <col min="13864" max="13865" width="18.140625" style="5" customWidth="1"/>
    <col min="13866" max="13866" width="11.28515625" style="5" customWidth="1"/>
    <col min="13867" max="13867" width="9.140625" style="5"/>
    <col min="13868" max="13868" width="9.85546875" style="5" customWidth="1"/>
    <col min="13869" max="13871" width="12.7109375" style="5" customWidth="1"/>
    <col min="13872" max="13874" width="16.7109375" style="5" customWidth="1"/>
    <col min="13875" max="13908" width="19.140625" style="5" customWidth="1"/>
    <col min="13909" max="13920" width="18.140625" style="5" customWidth="1"/>
    <col min="13921" max="14101" width="9.140625" style="5"/>
    <col min="14102" max="14102" width="9.28515625" style="5" customWidth="1"/>
    <col min="14103" max="14103" width="11.42578125" style="5" customWidth="1"/>
    <col min="14104" max="14104" width="14.140625" style="5" customWidth="1"/>
    <col min="14105" max="14106" width="19.28515625" style="5" customWidth="1"/>
    <col min="14107" max="14107" width="9.140625" style="5"/>
    <col min="14108" max="14110" width="14.85546875" style="5" customWidth="1"/>
    <col min="14111" max="14111" width="16.7109375" style="5" customWidth="1"/>
    <col min="14112" max="14112" width="16.5703125" style="5" customWidth="1"/>
    <col min="14113" max="14113" width="16.7109375" style="5" customWidth="1"/>
    <col min="14114" max="14114" width="16.28515625" style="5" customWidth="1"/>
    <col min="14115" max="14115" width="11.85546875" style="5" customWidth="1"/>
    <col min="14116" max="14116" width="11.7109375" style="5" customWidth="1"/>
    <col min="14117" max="14117" width="10.85546875" style="5" customWidth="1"/>
    <col min="14118" max="14118" width="12" style="5" customWidth="1"/>
    <col min="14119" max="14119" width="14.7109375" style="5" customWidth="1"/>
    <col min="14120" max="14121" width="18.140625" style="5" customWidth="1"/>
    <col min="14122" max="14122" width="11.28515625" style="5" customWidth="1"/>
    <col min="14123" max="14123" width="9.140625" style="5"/>
    <col min="14124" max="14124" width="9.85546875" style="5" customWidth="1"/>
    <col min="14125" max="14127" width="12.7109375" style="5" customWidth="1"/>
    <col min="14128" max="14130" width="16.7109375" style="5" customWidth="1"/>
    <col min="14131" max="14164" width="19.140625" style="5" customWidth="1"/>
    <col min="14165" max="14176" width="18.140625" style="5" customWidth="1"/>
    <col min="14177" max="14357" width="9.140625" style="5"/>
    <col min="14358" max="14358" width="9.28515625" style="5" customWidth="1"/>
    <col min="14359" max="14359" width="11.42578125" style="5" customWidth="1"/>
    <col min="14360" max="14360" width="14.140625" style="5" customWidth="1"/>
    <col min="14361" max="14362" width="19.28515625" style="5" customWidth="1"/>
    <col min="14363" max="14363" width="9.140625" style="5"/>
    <col min="14364" max="14366" width="14.85546875" style="5" customWidth="1"/>
    <col min="14367" max="14367" width="16.7109375" style="5" customWidth="1"/>
    <col min="14368" max="14368" width="16.5703125" style="5" customWidth="1"/>
    <col min="14369" max="14369" width="16.7109375" style="5" customWidth="1"/>
    <col min="14370" max="14370" width="16.28515625" style="5" customWidth="1"/>
    <col min="14371" max="14371" width="11.85546875" style="5" customWidth="1"/>
    <col min="14372" max="14372" width="11.7109375" style="5" customWidth="1"/>
    <col min="14373" max="14373" width="10.85546875" style="5" customWidth="1"/>
    <col min="14374" max="14374" width="12" style="5" customWidth="1"/>
    <col min="14375" max="14375" width="14.7109375" style="5" customWidth="1"/>
    <col min="14376" max="14377" width="18.140625" style="5" customWidth="1"/>
    <col min="14378" max="14378" width="11.28515625" style="5" customWidth="1"/>
    <col min="14379" max="14379" width="9.140625" style="5"/>
    <col min="14380" max="14380" width="9.85546875" style="5" customWidth="1"/>
    <col min="14381" max="14383" width="12.7109375" style="5" customWidth="1"/>
    <col min="14384" max="14386" width="16.7109375" style="5" customWidth="1"/>
    <col min="14387" max="14420" width="19.140625" style="5" customWidth="1"/>
    <col min="14421" max="14432" width="18.140625" style="5" customWidth="1"/>
    <col min="14433" max="14613" width="9.140625" style="5"/>
    <col min="14614" max="14614" width="9.28515625" style="5" customWidth="1"/>
    <col min="14615" max="14615" width="11.42578125" style="5" customWidth="1"/>
    <col min="14616" max="14616" width="14.140625" style="5" customWidth="1"/>
    <col min="14617" max="14618" width="19.28515625" style="5" customWidth="1"/>
    <col min="14619" max="14619" width="9.140625" style="5"/>
    <col min="14620" max="14622" width="14.85546875" style="5" customWidth="1"/>
    <col min="14623" max="14623" width="16.7109375" style="5" customWidth="1"/>
    <col min="14624" max="14624" width="16.5703125" style="5" customWidth="1"/>
    <col min="14625" max="14625" width="16.7109375" style="5" customWidth="1"/>
    <col min="14626" max="14626" width="16.28515625" style="5" customWidth="1"/>
    <col min="14627" max="14627" width="11.85546875" style="5" customWidth="1"/>
    <col min="14628" max="14628" width="11.7109375" style="5" customWidth="1"/>
    <col min="14629" max="14629" width="10.85546875" style="5" customWidth="1"/>
    <col min="14630" max="14630" width="12" style="5" customWidth="1"/>
    <col min="14631" max="14631" width="14.7109375" style="5" customWidth="1"/>
    <col min="14632" max="14633" width="18.140625" style="5" customWidth="1"/>
    <col min="14634" max="14634" width="11.28515625" style="5" customWidth="1"/>
    <col min="14635" max="14635" width="9.140625" style="5"/>
    <col min="14636" max="14636" width="9.85546875" style="5" customWidth="1"/>
    <col min="14637" max="14639" width="12.7109375" style="5" customWidth="1"/>
    <col min="14640" max="14642" width="16.7109375" style="5" customWidth="1"/>
    <col min="14643" max="14676" width="19.140625" style="5" customWidth="1"/>
    <col min="14677" max="14688" width="18.140625" style="5" customWidth="1"/>
    <col min="14689" max="14869" width="9.140625" style="5"/>
    <col min="14870" max="14870" width="9.28515625" style="5" customWidth="1"/>
    <col min="14871" max="14871" width="11.42578125" style="5" customWidth="1"/>
    <col min="14872" max="14872" width="14.140625" style="5" customWidth="1"/>
    <col min="14873" max="14874" width="19.28515625" style="5" customWidth="1"/>
    <col min="14875" max="14875" width="9.140625" style="5"/>
    <col min="14876" max="14878" width="14.85546875" style="5" customWidth="1"/>
    <col min="14879" max="14879" width="16.7109375" style="5" customWidth="1"/>
    <col min="14880" max="14880" width="16.5703125" style="5" customWidth="1"/>
    <col min="14881" max="14881" width="16.7109375" style="5" customWidth="1"/>
    <col min="14882" max="14882" width="16.28515625" style="5" customWidth="1"/>
    <col min="14883" max="14883" width="11.85546875" style="5" customWidth="1"/>
    <col min="14884" max="14884" width="11.7109375" style="5" customWidth="1"/>
    <col min="14885" max="14885" width="10.85546875" style="5" customWidth="1"/>
    <col min="14886" max="14886" width="12" style="5" customWidth="1"/>
    <col min="14887" max="14887" width="14.7109375" style="5" customWidth="1"/>
    <col min="14888" max="14889" width="18.140625" style="5" customWidth="1"/>
    <col min="14890" max="14890" width="11.28515625" style="5" customWidth="1"/>
    <col min="14891" max="14891" width="9.140625" style="5"/>
    <col min="14892" max="14892" width="9.85546875" style="5" customWidth="1"/>
    <col min="14893" max="14895" width="12.7109375" style="5" customWidth="1"/>
    <col min="14896" max="14898" width="16.7109375" style="5" customWidth="1"/>
    <col min="14899" max="14932" width="19.140625" style="5" customWidth="1"/>
    <col min="14933" max="14944" width="18.140625" style="5" customWidth="1"/>
    <col min="14945" max="15125" width="9.140625" style="5"/>
    <col min="15126" max="15126" width="9.28515625" style="5" customWidth="1"/>
    <col min="15127" max="15127" width="11.42578125" style="5" customWidth="1"/>
    <col min="15128" max="15128" width="14.140625" style="5" customWidth="1"/>
    <col min="15129" max="15130" width="19.28515625" style="5" customWidth="1"/>
    <col min="15131" max="15131" width="9.140625" style="5"/>
    <col min="15132" max="15134" width="14.85546875" style="5" customWidth="1"/>
    <col min="15135" max="15135" width="16.7109375" style="5" customWidth="1"/>
    <col min="15136" max="15136" width="16.5703125" style="5" customWidth="1"/>
    <col min="15137" max="15137" width="16.7109375" style="5" customWidth="1"/>
    <col min="15138" max="15138" width="16.28515625" style="5" customWidth="1"/>
    <col min="15139" max="15139" width="11.85546875" style="5" customWidth="1"/>
    <col min="15140" max="15140" width="11.7109375" style="5" customWidth="1"/>
    <col min="15141" max="15141" width="10.85546875" style="5" customWidth="1"/>
    <col min="15142" max="15142" width="12" style="5" customWidth="1"/>
    <col min="15143" max="15143" width="14.7109375" style="5" customWidth="1"/>
    <col min="15144" max="15145" width="18.140625" style="5" customWidth="1"/>
    <col min="15146" max="15146" width="11.28515625" style="5" customWidth="1"/>
    <col min="15147" max="15147" width="9.140625" style="5"/>
    <col min="15148" max="15148" width="9.85546875" style="5" customWidth="1"/>
    <col min="15149" max="15151" width="12.7109375" style="5" customWidth="1"/>
    <col min="15152" max="15154" width="16.7109375" style="5" customWidth="1"/>
    <col min="15155" max="15188" width="19.140625" style="5" customWidth="1"/>
    <col min="15189" max="15200" width="18.140625" style="5" customWidth="1"/>
    <col min="15201" max="15381" width="9.140625" style="5"/>
    <col min="15382" max="15382" width="9.28515625" style="5" customWidth="1"/>
    <col min="15383" max="15383" width="11.42578125" style="5" customWidth="1"/>
    <col min="15384" max="15384" width="14.140625" style="5" customWidth="1"/>
    <col min="15385" max="15386" width="19.28515625" style="5" customWidth="1"/>
    <col min="15387" max="15387" width="9.140625" style="5"/>
    <col min="15388" max="15390" width="14.85546875" style="5" customWidth="1"/>
    <col min="15391" max="15391" width="16.7109375" style="5" customWidth="1"/>
    <col min="15392" max="15392" width="16.5703125" style="5" customWidth="1"/>
    <col min="15393" max="15393" width="16.7109375" style="5" customWidth="1"/>
    <col min="15394" max="15394" width="16.28515625" style="5" customWidth="1"/>
    <col min="15395" max="15395" width="11.85546875" style="5" customWidth="1"/>
    <col min="15396" max="15396" width="11.7109375" style="5" customWidth="1"/>
    <col min="15397" max="15397" width="10.85546875" style="5" customWidth="1"/>
    <col min="15398" max="15398" width="12" style="5" customWidth="1"/>
    <col min="15399" max="15399" width="14.7109375" style="5" customWidth="1"/>
    <col min="15400" max="15401" width="18.140625" style="5" customWidth="1"/>
    <col min="15402" max="15402" width="11.28515625" style="5" customWidth="1"/>
    <col min="15403" max="15403" width="9.140625" style="5"/>
    <col min="15404" max="15404" width="9.85546875" style="5" customWidth="1"/>
    <col min="15405" max="15407" width="12.7109375" style="5" customWidth="1"/>
    <col min="15408" max="15410" width="16.7109375" style="5" customWidth="1"/>
    <col min="15411" max="15444" width="19.140625" style="5" customWidth="1"/>
    <col min="15445" max="15456" width="18.140625" style="5" customWidth="1"/>
    <col min="15457" max="15637" width="9.140625" style="5"/>
    <col min="15638" max="15638" width="9.28515625" style="5" customWidth="1"/>
    <col min="15639" max="15639" width="11.42578125" style="5" customWidth="1"/>
    <col min="15640" max="15640" width="14.140625" style="5" customWidth="1"/>
    <col min="15641" max="15642" width="19.28515625" style="5" customWidth="1"/>
    <col min="15643" max="15643" width="9.140625" style="5"/>
    <col min="15644" max="15646" width="14.85546875" style="5" customWidth="1"/>
    <col min="15647" max="15647" width="16.7109375" style="5" customWidth="1"/>
    <col min="15648" max="15648" width="16.5703125" style="5" customWidth="1"/>
    <col min="15649" max="15649" width="16.7109375" style="5" customWidth="1"/>
    <col min="15650" max="15650" width="16.28515625" style="5" customWidth="1"/>
    <col min="15651" max="15651" width="11.85546875" style="5" customWidth="1"/>
    <col min="15652" max="15652" width="11.7109375" style="5" customWidth="1"/>
    <col min="15653" max="15653" width="10.85546875" style="5" customWidth="1"/>
    <col min="15654" max="15654" width="12" style="5" customWidth="1"/>
    <col min="15655" max="15655" width="14.7109375" style="5" customWidth="1"/>
    <col min="15656" max="15657" width="18.140625" style="5" customWidth="1"/>
    <col min="15658" max="15658" width="11.28515625" style="5" customWidth="1"/>
    <col min="15659" max="15659" width="9.140625" style="5"/>
    <col min="15660" max="15660" width="9.85546875" style="5" customWidth="1"/>
    <col min="15661" max="15663" width="12.7109375" style="5" customWidth="1"/>
    <col min="15664" max="15666" width="16.7109375" style="5" customWidth="1"/>
    <col min="15667" max="15700" width="19.140625" style="5" customWidth="1"/>
    <col min="15701" max="15712" width="18.140625" style="5" customWidth="1"/>
    <col min="15713" max="15893" width="9.140625" style="5"/>
    <col min="15894" max="15894" width="9.28515625" style="5" customWidth="1"/>
    <col min="15895" max="15895" width="11.42578125" style="5" customWidth="1"/>
    <col min="15896" max="15896" width="14.140625" style="5" customWidth="1"/>
    <col min="15897" max="15898" width="19.28515625" style="5" customWidth="1"/>
    <col min="15899" max="15899" width="9.140625" style="5"/>
    <col min="15900" max="15902" width="14.85546875" style="5" customWidth="1"/>
    <col min="15903" max="15903" width="16.7109375" style="5" customWidth="1"/>
    <col min="15904" max="15904" width="16.5703125" style="5" customWidth="1"/>
    <col min="15905" max="15905" width="16.7109375" style="5" customWidth="1"/>
    <col min="15906" max="15906" width="16.28515625" style="5" customWidth="1"/>
    <col min="15907" max="15907" width="11.85546875" style="5" customWidth="1"/>
    <col min="15908" max="15908" width="11.7109375" style="5" customWidth="1"/>
    <col min="15909" max="15909" width="10.85546875" style="5" customWidth="1"/>
    <col min="15910" max="15910" width="12" style="5" customWidth="1"/>
    <col min="15911" max="15911" width="14.7109375" style="5" customWidth="1"/>
    <col min="15912" max="15913" width="18.140625" style="5" customWidth="1"/>
    <col min="15914" max="15914" width="11.28515625" style="5" customWidth="1"/>
    <col min="15915" max="15915" width="9.140625" style="5"/>
    <col min="15916" max="15916" width="9.85546875" style="5" customWidth="1"/>
    <col min="15917" max="15919" width="12.7109375" style="5" customWidth="1"/>
    <col min="15920" max="15922" width="16.7109375" style="5" customWidth="1"/>
    <col min="15923" max="15956" width="19.140625" style="5" customWidth="1"/>
    <col min="15957" max="15968" width="18.140625" style="5" customWidth="1"/>
    <col min="15969" max="16384" width="9.140625" style="5"/>
  </cols>
  <sheetData>
    <row r="1" spans="1:16" s="2" customFormat="1" ht="38.25" customHeight="1" x14ac:dyDescent="0.3">
      <c r="A1" s="10"/>
      <c r="B1" s="1" t="s">
        <v>27</v>
      </c>
      <c r="C1" s="15"/>
      <c r="D1" s="15"/>
      <c r="E1" s="15"/>
      <c r="F1" s="15"/>
      <c r="G1" s="15"/>
      <c r="H1" s="15"/>
      <c r="I1" s="15"/>
      <c r="J1" s="15"/>
      <c r="K1" s="15"/>
      <c r="L1" s="11"/>
      <c r="M1" s="11"/>
      <c r="O1" s="4"/>
    </row>
    <row r="2" spans="1:16" s="6" customFormat="1" ht="7.5" customHeight="1" x14ac:dyDescent="0.25">
      <c r="A2" s="10"/>
      <c r="B2" s="12"/>
      <c r="J2" s="9"/>
      <c r="K2" s="7"/>
      <c r="L2" s="7"/>
      <c r="M2" s="7"/>
      <c r="O2" s="8"/>
    </row>
    <row r="3" spans="1:16" s="6" customFormat="1" ht="7.5" hidden="1" customHeight="1" x14ac:dyDescent="0.25">
      <c r="A3" s="2"/>
      <c r="B3" s="12"/>
      <c r="J3" s="9"/>
      <c r="K3" s="7"/>
      <c r="L3" s="7"/>
      <c r="M3" s="7"/>
      <c r="O3" s="8"/>
    </row>
    <row r="4" spans="1:16" s="6" customFormat="1" ht="7.5" hidden="1" customHeight="1" x14ac:dyDescent="0.25">
      <c r="A4" s="2"/>
      <c r="B4" s="12"/>
      <c r="J4" s="9"/>
      <c r="K4" s="7"/>
      <c r="L4" s="7"/>
      <c r="M4" s="7"/>
      <c r="O4" s="8"/>
    </row>
    <row r="5" spans="1:16" s="6" customFormat="1" ht="7.5" hidden="1" customHeight="1" x14ac:dyDescent="0.25">
      <c r="A5" s="2"/>
      <c r="B5" s="12"/>
      <c r="J5" s="9"/>
      <c r="K5" s="7"/>
      <c r="L5" s="7"/>
      <c r="M5" s="7"/>
      <c r="O5" s="8"/>
    </row>
    <row r="6" spans="1:16" s="6" customFormat="1" ht="7.5" hidden="1" customHeight="1" x14ac:dyDescent="0.25">
      <c r="A6" s="2"/>
      <c r="B6" s="12"/>
      <c r="J6" s="9"/>
      <c r="K6" s="7"/>
      <c r="L6" s="7"/>
      <c r="M6" s="7"/>
      <c r="O6" s="8"/>
    </row>
    <row r="7" spans="1:16" s="6" customFormat="1" ht="7.5" hidden="1" customHeight="1" x14ac:dyDescent="0.25">
      <c r="A7" s="2"/>
      <c r="B7" s="12"/>
      <c r="J7" s="9"/>
      <c r="K7" s="7"/>
      <c r="L7" s="7"/>
      <c r="M7" s="7"/>
      <c r="O7" s="8"/>
    </row>
    <row r="8" spans="1:16" s="2" customFormat="1" ht="15" customHeight="1" x14ac:dyDescent="0.2">
      <c r="A8" s="374" t="s">
        <v>4</v>
      </c>
      <c r="B8" s="375" t="s">
        <v>5</v>
      </c>
      <c r="C8" s="375" t="s">
        <v>6</v>
      </c>
      <c r="D8" s="375" t="s">
        <v>7</v>
      </c>
      <c r="E8" s="375" t="s">
        <v>28</v>
      </c>
      <c r="F8" s="375" t="s">
        <v>0</v>
      </c>
      <c r="G8" s="375" t="s">
        <v>8</v>
      </c>
      <c r="H8" s="375" t="s">
        <v>1</v>
      </c>
      <c r="I8" s="375" t="s">
        <v>9</v>
      </c>
      <c r="J8" s="375" t="s">
        <v>10</v>
      </c>
      <c r="K8" s="377" t="s">
        <v>16</v>
      </c>
      <c r="L8" s="375" t="s">
        <v>11</v>
      </c>
      <c r="M8" s="375" t="s">
        <v>12</v>
      </c>
      <c r="N8" s="375" t="s">
        <v>17</v>
      </c>
      <c r="O8" s="375" t="s">
        <v>2</v>
      </c>
      <c r="P8" s="375" t="s">
        <v>3</v>
      </c>
    </row>
    <row r="9" spans="1:16" s="2" customFormat="1" ht="115.5" customHeight="1" x14ac:dyDescent="0.2">
      <c r="A9" s="374"/>
      <c r="B9" s="379"/>
      <c r="C9" s="379"/>
      <c r="D9" s="376"/>
      <c r="E9" s="376"/>
      <c r="F9" s="376"/>
      <c r="G9" s="376"/>
      <c r="H9" s="376"/>
      <c r="I9" s="379"/>
      <c r="J9" s="376"/>
      <c r="K9" s="378"/>
      <c r="L9" s="379"/>
      <c r="M9" s="379"/>
      <c r="N9" s="379"/>
      <c r="O9" s="379"/>
      <c r="P9" s="379"/>
    </row>
    <row r="10" spans="1:16" ht="15.75" x14ac:dyDescent="0.2">
      <c r="A10" s="17">
        <v>1</v>
      </c>
      <c r="B10" s="18">
        <v>2</v>
      </c>
      <c r="C10" s="17">
        <v>3</v>
      </c>
      <c r="D10" s="18">
        <v>4</v>
      </c>
      <c r="E10" s="17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7">
        <v>11</v>
      </c>
      <c r="L10" s="18">
        <v>12</v>
      </c>
      <c r="M10" s="17">
        <v>13</v>
      </c>
      <c r="N10" s="18">
        <v>14</v>
      </c>
      <c r="O10" s="17">
        <v>15</v>
      </c>
      <c r="P10" s="18">
        <v>16</v>
      </c>
    </row>
    <row r="11" spans="1:16" s="3" customFormat="1" ht="60" customHeight="1" x14ac:dyDescent="0.2">
      <c r="A11" s="19">
        <v>1</v>
      </c>
      <c r="B11" s="20"/>
      <c r="C11" s="20"/>
      <c r="D11" s="20"/>
      <c r="E11" s="20"/>
      <c r="F11" s="21"/>
      <c r="G11" s="22"/>
      <c r="H11" s="20"/>
      <c r="I11" s="20"/>
      <c r="J11" s="23"/>
      <c r="K11" s="24"/>
      <c r="L11" s="25"/>
      <c r="M11" s="26"/>
      <c r="N11" s="20"/>
      <c r="O11" s="22"/>
      <c r="P11" s="22"/>
    </row>
    <row r="12" spans="1:16" s="3" customFormat="1" ht="60" customHeight="1" x14ac:dyDescent="0.2">
      <c r="A12" s="19">
        <v>2</v>
      </c>
      <c r="B12" s="20"/>
      <c r="C12" s="20"/>
      <c r="D12" s="20"/>
      <c r="E12" s="20"/>
      <c r="F12" s="21"/>
      <c r="G12" s="22"/>
      <c r="H12" s="20"/>
      <c r="I12" s="20"/>
      <c r="J12" s="23"/>
      <c r="K12" s="24"/>
      <c r="L12" s="25"/>
      <c r="M12" s="26"/>
      <c r="N12" s="20"/>
      <c r="O12" s="22"/>
      <c r="P12" s="22"/>
    </row>
    <row r="13" spans="1:16" s="2" customFormat="1" ht="60" customHeight="1" x14ac:dyDescent="0.2">
      <c r="A13" s="19">
        <v>3</v>
      </c>
      <c r="B13" s="20"/>
      <c r="C13" s="20"/>
      <c r="D13" s="20"/>
      <c r="E13" s="20"/>
      <c r="F13" s="21"/>
      <c r="G13" s="22"/>
      <c r="H13" s="20"/>
      <c r="I13" s="20"/>
      <c r="J13" s="23"/>
      <c r="K13" s="24"/>
      <c r="L13" s="25"/>
      <c r="M13" s="26"/>
      <c r="N13" s="20"/>
      <c r="O13" s="22"/>
      <c r="P13" s="22"/>
    </row>
    <row r="14" spans="1:16" ht="12.75" x14ac:dyDescent="0.2">
      <c r="A14" s="2"/>
      <c r="B14" s="2"/>
      <c r="C14" s="2"/>
      <c r="D14" s="2"/>
      <c r="F14" s="2"/>
      <c r="G14" s="2"/>
      <c r="H14" s="2"/>
      <c r="I14" s="2"/>
      <c r="J14" s="28"/>
      <c r="K14" s="29"/>
      <c r="L14" s="28"/>
      <c r="M14" s="28"/>
      <c r="N14" s="28"/>
      <c r="O14" s="28"/>
      <c r="P14" s="28"/>
    </row>
    <row r="15" spans="1:16" ht="15.75" x14ac:dyDescent="0.25">
      <c r="B15" s="27" t="s">
        <v>25</v>
      </c>
      <c r="C15" s="2"/>
      <c r="D15" s="2"/>
      <c r="F15" s="2"/>
      <c r="G15" s="2"/>
      <c r="H15" s="2"/>
      <c r="I15" s="2"/>
      <c r="J15" s="30"/>
      <c r="K15" s="31"/>
      <c r="L15" s="30"/>
      <c r="M15" s="30"/>
      <c r="N15" s="2"/>
      <c r="O15" s="4"/>
      <c r="P15" s="2"/>
    </row>
    <row r="16" spans="1:16" ht="12.75" x14ac:dyDescent="0.2">
      <c r="A16" s="2"/>
      <c r="B16" s="2"/>
      <c r="C16" s="2"/>
      <c r="D16" s="2"/>
      <c r="F16" s="2"/>
      <c r="G16" s="2"/>
      <c r="H16" s="2"/>
      <c r="I16" s="2"/>
      <c r="J16" s="30"/>
      <c r="K16" s="31"/>
      <c r="L16" s="30"/>
      <c r="M16" s="30"/>
      <c r="N16" s="2"/>
      <c r="O16" s="4"/>
      <c r="P16" s="2"/>
    </row>
    <row r="17" spans="1:16" ht="19.5" x14ac:dyDescent="0.35">
      <c r="A17" s="33" t="s">
        <v>18</v>
      </c>
      <c r="B17" s="34"/>
      <c r="C17" s="32"/>
      <c r="D17" s="2"/>
      <c r="F17" s="2"/>
      <c r="G17" s="2"/>
      <c r="H17" s="2"/>
      <c r="I17" s="2"/>
      <c r="J17" s="30"/>
      <c r="K17" s="31"/>
      <c r="L17" s="30"/>
      <c r="M17" s="30"/>
      <c r="N17" s="2"/>
      <c r="O17" s="4"/>
      <c r="P17" s="2"/>
    </row>
    <row r="18" spans="1:16" ht="12.75" x14ac:dyDescent="0.2">
      <c r="A18" s="374" t="s">
        <v>4</v>
      </c>
      <c r="B18" s="375" t="s">
        <v>5</v>
      </c>
      <c r="C18" s="375" t="s">
        <v>6</v>
      </c>
      <c r="D18" s="375" t="s">
        <v>7</v>
      </c>
      <c r="E18" s="375" t="s">
        <v>29</v>
      </c>
      <c r="F18" s="375" t="s">
        <v>0</v>
      </c>
      <c r="G18" s="375" t="s">
        <v>8</v>
      </c>
      <c r="H18" s="375" t="s">
        <v>1</v>
      </c>
      <c r="I18" s="375" t="s">
        <v>9</v>
      </c>
      <c r="J18" s="375" t="s">
        <v>10</v>
      </c>
      <c r="K18" s="377" t="s">
        <v>16</v>
      </c>
      <c r="L18" s="375" t="s">
        <v>11</v>
      </c>
      <c r="M18" s="375" t="s">
        <v>12</v>
      </c>
      <c r="N18" s="375" t="s">
        <v>17</v>
      </c>
      <c r="O18" s="375" t="s">
        <v>2</v>
      </c>
      <c r="P18" s="375" t="s">
        <v>3</v>
      </c>
    </row>
    <row r="19" spans="1:16" ht="135.75" customHeight="1" x14ac:dyDescent="0.2">
      <c r="A19" s="374"/>
      <c r="B19" s="379"/>
      <c r="C19" s="379"/>
      <c r="D19" s="376"/>
      <c r="E19" s="376"/>
      <c r="F19" s="376"/>
      <c r="G19" s="376"/>
      <c r="H19" s="376"/>
      <c r="I19" s="379"/>
      <c r="J19" s="376"/>
      <c r="K19" s="378"/>
      <c r="L19" s="379"/>
      <c r="M19" s="379"/>
      <c r="N19" s="379"/>
      <c r="O19" s="379"/>
      <c r="P19" s="379"/>
    </row>
    <row r="20" spans="1:16" ht="22.5" customHeight="1" x14ac:dyDescent="0.2">
      <c r="A20" s="17">
        <v>1</v>
      </c>
      <c r="B20" s="18">
        <v>2</v>
      </c>
      <c r="C20" s="17">
        <v>3</v>
      </c>
      <c r="D20" s="18">
        <v>4</v>
      </c>
      <c r="E20" s="17">
        <v>5</v>
      </c>
      <c r="F20" s="18">
        <v>6</v>
      </c>
      <c r="G20" s="17">
        <v>7</v>
      </c>
      <c r="H20" s="18">
        <v>8</v>
      </c>
      <c r="I20" s="17">
        <v>9</v>
      </c>
      <c r="J20" s="18">
        <v>10</v>
      </c>
      <c r="K20" s="17">
        <v>11</v>
      </c>
      <c r="L20" s="18">
        <v>12</v>
      </c>
      <c r="M20" s="17">
        <v>13</v>
      </c>
      <c r="N20" s="18">
        <v>14</v>
      </c>
      <c r="O20" s="17">
        <v>15</v>
      </c>
      <c r="P20" s="18">
        <v>16</v>
      </c>
    </row>
    <row r="21" spans="1:16" ht="94.5" x14ac:dyDescent="0.2">
      <c r="A21" s="19">
        <v>1</v>
      </c>
      <c r="B21" s="20" t="s">
        <v>19</v>
      </c>
      <c r="C21" s="20" t="s">
        <v>20</v>
      </c>
      <c r="D21" s="20" t="s">
        <v>21</v>
      </c>
      <c r="E21" s="20" t="s">
        <v>30</v>
      </c>
      <c r="F21" s="21" t="s">
        <v>26</v>
      </c>
      <c r="G21" s="21" t="s">
        <v>22</v>
      </c>
      <c r="H21" s="20" t="s">
        <v>23</v>
      </c>
      <c r="I21" s="20" t="s">
        <v>14</v>
      </c>
      <c r="J21" s="23" t="s">
        <v>15</v>
      </c>
      <c r="K21" s="24">
        <v>600</v>
      </c>
      <c r="L21" s="25">
        <f>J21*K21</f>
        <v>3000</v>
      </c>
      <c r="M21" s="26">
        <f>L21*1.12</f>
        <v>3360.0000000000005</v>
      </c>
      <c r="N21" s="20"/>
      <c r="O21" s="22" t="s">
        <v>24</v>
      </c>
      <c r="P21" s="22" t="s">
        <v>13</v>
      </c>
    </row>
    <row r="22" spans="1:16" ht="102" customHeight="1" x14ac:dyDescent="0.25">
      <c r="A22" s="5"/>
      <c r="B22" s="16"/>
    </row>
    <row r="25" spans="1:16" ht="12.75" customHeight="1" x14ac:dyDescent="0.25"/>
    <row r="26" spans="1:16" ht="18.75" x14ac:dyDescent="0.3">
      <c r="C26" s="1"/>
      <c r="D26" s="1"/>
    </row>
    <row r="27" spans="1:16" ht="18.75" x14ac:dyDescent="0.3">
      <c r="B27" s="1"/>
      <c r="C27" s="1"/>
      <c r="D27" s="1"/>
    </row>
  </sheetData>
  <autoFilter ref="A10:WWR14" xr:uid="{00000000-0009-0000-0000-000000000000}"/>
  <mergeCells count="32">
    <mergeCell ref="O18:O19"/>
    <mergeCell ref="P18:P19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P8:P9"/>
    <mergeCell ref="B8:B9"/>
    <mergeCell ref="L8:L9"/>
    <mergeCell ref="M8:M9"/>
    <mergeCell ref="N8:N9"/>
    <mergeCell ref="O8:O9"/>
    <mergeCell ref="A8:A9"/>
    <mergeCell ref="F8:F9"/>
    <mergeCell ref="D8:D9"/>
    <mergeCell ref="E8:E9"/>
    <mergeCell ref="K8:K9"/>
    <mergeCell ref="G8:G9"/>
    <mergeCell ref="H8:H9"/>
    <mergeCell ref="C8:C9"/>
    <mergeCell ref="I8:I9"/>
    <mergeCell ref="J8:J9"/>
  </mergeCells>
  <pageMargins left="0.31496062992125984" right="0.11811023622047245" top="1.1023622047244095" bottom="0.15748031496062992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4E5F-59F5-48B9-9D67-EA7788F7B1D7}">
  <dimension ref="A1:L203"/>
  <sheetViews>
    <sheetView view="pageLayout" zoomScaleNormal="70" workbookViewId="0">
      <selection activeCell="C196" sqref="C196"/>
    </sheetView>
  </sheetViews>
  <sheetFormatPr defaultRowHeight="15" x14ac:dyDescent="0.2"/>
  <cols>
    <col min="1" max="1" width="6.5703125" style="35" bestFit="1" customWidth="1"/>
    <col min="2" max="2" width="37.28515625" style="35" customWidth="1"/>
    <col min="3" max="3" width="17.5703125" style="35" customWidth="1"/>
    <col min="4" max="4" width="17.7109375" style="35" customWidth="1"/>
    <col min="5" max="5" width="31.42578125" style="35" customWidth="1"/>
    <col min="6" max="6" width="14.42578125" style="35" hidden="1" customWidth="1"/>
    <col min="7" max="7" width="16.85546875" style="35" bestFit="1" customWidth="1"/>
    <col min="8" max="9" width="18.42578125" style="35" bestFit="1" customWidth="1"/>
    <col min="10" max="10" width="13.28515625" style="35" bestFit="1" customWidth="1"/>
    <col min="11" max="11" width="11.140625" style="35" customWidth="1"/>
  </cols>
  <sheetData>
    <row r="1" spans="1:11" ht="18" customHeight="1" x14ac:dyDescent="0.2">
      <c r="A1" s="381" t="s">
        <v>101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2.75" x14ac:dyDescent="0.2">
      <c r="A2" s="382"/>
      <c r="B2" s="382"/>
      <c r="C2" s="382"/>
      <c r="D2" s="382"/>
      <c r="E2" s="382"/>
      <c r="F2" s="382"/>
      <c r="G2" s="382"/>
      <c r="H2" s="382"/>
      <c r="I2" s="382"/>
      <c r="J2" s="382"/>
      <c r="K2" s="382"/>
    </row>
    <row r="3" spans="1:11" ht="63" x14ac:dyDescent="0.2">
      <c r="A3" s="36" t="s">
        <v>4</v>
      </c>
      <c r="B3" s="43" t="s">
        <v>5</v>
      </c>
      <c r="C3" s="43" t="s">
        <v>7</v>
      </c>
      <c r="D3" s="43" t="s">
        <v>31</v>
      </c>
      <c r="E3" s="43" t="s">
        <v>0</v>
      </c>
      <c r="F3" s="43"/>
      <c r="G3" s="43" t="s">
        <v>36</v>
      </c>
      <c r="H3" s="41" t="s">
        <v>16</v>
      </c>
      <c r="I3" s="44" t="s">
        <v>34</v>
      </c>
      <c r="J3" s="45" t="s">
        <v>2</v>
      </c>
      <c r="K3" s="45" t="s">
        <v>3</v>
      </c>
    </row>
    <row r="4" spans="1:11" ht="15.75" x14ac:dyDescent="0.2">
      <c r="A4" s="52">
        <v>1</v>
      </c>
      <c r="B4" s="53">
        <v>2</v>
      </c>
      <c r="C4" s="52">
        <v>3</v>
      </c>
      <c r="D4" s="53">
        <v>4</v>
      </c>
      <c r="E4" s="52">
        <v>5</v>
      </c>
      <c r="F4" s="52">
        <v>6</v>
      </c>
      <c r="G4" s="53">
        <v>6</v>
      </c>
      <c r="H4" s="52">
        <v>7</v>
      </c>
      <c r="I4" s="53">
        <v>8</v>
      </c>
      <c r="J4" s="52">
        <v>9</v>
      </c>
      <c r="K4" s="53">
        <v>10</v>
      </c>
    </row>
    <row r="5" spans="1:11" ht="15.75" x14ac:dyDescent="0.2">
      <c r="A5" s="380" t="s">
        <v>110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</row>
    <row r="6" spans="1:11" ht="30" x14ac:dyDescent="0.2">
      <c r="A6" s="56">
        <v>1</v>
      </c>
      <c r="B6" s="59" t="s">
        <v>102</v>
      </c>
      <c r="C6" s="47" t="s">
        <v>113</v>
      </c>
      <c r="D6" s="47" t="s">
        <v>41</v>
      </c>
      <c r="E6" s="48" t="s">
        <v>26</v>
      </c>
      <c r="F6" s="51"/>
      <c r="G6" s="60">
        <v>620.5</v>
      </c>
      <c r="H6" s="49">
        <f>I6/G6</f>
        <v>316.72000000000003</v>
      </c>
      <c r="I6" s="61">
        <v>196524.76</v>
      </c>
      <c r="J6" s="50" t="s">
        <v>45</v>
      </c>
      <c r="K6" s="50" t="s">
        <v>108</v>
      </c>
    </row>
    <row r="7" spans="1:11" ht="30" x14ac:dyDescent="0.2">
      <c r="A7" s="56">
        <v>2</v>
      </c>
      <c r="B7" s="59" t="s">
        <v>103</v>
      </c>
      <c r="C7" s="47" t="s">
        <v>113</v>
      </c>
      <c r="D7" s="47" t="s">
        <v>41</v>
      </c>
      <c r="E7" s="48" t="s">
        <v>26</v>
      </c>
      <c r="F7" s="51"/>
      <c r="G7" s="60">
        <v>328.5</v>
      </c>
      <c r="H7" s="49">
        <f t="shared" ref="H7:H70" si="0">I7/G7</f>
        <v>151.97999999999999</v>
      </c>
      <c r="I7" s="61">
        <v>49925.429999999993</v>
      </c>
      <c r="J7" s="50" t="s">
        <v>45</v>
      </c>
      <c r="K7" s="50" t="s">
        <v>108</v>
      </c>
    </row>
    <row r="8" spans="1:11" ht="30" x14ac:dyDescent="0.2">
      <c r="A8" s="56">
        <v>3</v>
      </c>
      <c r="B8" s="59" t="s">
        <v>104</v>
      </c>
      <c r="C8" s="47" t="s">
        <v>113</v>
      </c>
      <c r="D8" s="47" t="s">
        <v>41</v>
      </c>
      <c r="E8" s="48" t="s">
        <v>26</v>
      </c>
      <c r="F8" s="51"/>
      <c r="G8" s="60">
        <v>40</v>
      </c>
      <c r="H8" s="49">
        <f t="shared" si="0"/>
        <v>17884.270656000001</v>
      </c>
      <c r="I8" s="61">
        <v>715370.82623999997</v>
      </c>
      <c r="J8" s="50" t="s">
        <v>45</v>
      </c>
      <c r="K8" s="50" t="s">
        <v>108</v>
      </c>
    </row>
    <row r="9" spans="1:11" ht="30" x14ac:dyDescent="0.2">
      <c r="A9" s="56">
        <v>4</v>
      </c>
      <c r="B9" s="59" t="s">
        <v>105</v>
      </c>
      <c r="C9" s="47" t="s">
        <v>113</v>
      </c>
      <c r="D9" s="47" t="s">
        <v>41</v>
      </c>
      <c r="E9" s="48" t="s">
        <v>26</v>
      </c>
      <c r="F9" s="51"/>
      <c r="G9" s="60">
        <v>420000</v>
      </c>
      <c r="H9" s="49">
        <f t="shared" si="0"/>
        <v>17.96</v>
      </c>
      <c r="I9" s="61">
        <v>7543200</v>
      </c>
      <c r="J9" s="50" t="s">
        <v>46</v>
      </c>
      <c r="K9" s="50" t="s">
        <v>108</v>
      </c>
    </row>
    <row r="10" spans="1:11" ht="30" x14ac:dyDescent="0.2">
      <c r="A10" s="56">
        <v>5</v>
      </c>
      <c r="B10" s="59" t="s">
        <v>106</v>
      </c>
      <c r="C10" s="47" t="s">
        <v>113</v>
      </c>
      <c r="D10" s="47" t="s">
        <v>41</v>
      </c>
      <c r="E10" s="48" t="s">
        <v>26</v>
      </c>
      <c r="F10" s="51"/>
      <c r="G10" s="60">
        <v>420000</v>
      </c>
      <c r="H10" s="49">
        <f t="shared" si="0"/>
        <v>1.6919999999999999</v>
      </c>
      <c r="I10" s="61">
        <v>710640</v>
      </c>
      <c r="J10" s="50" t="s">
        <v>46</v>
      </c>
      <c r="K10" s="50" t="s">
        <v>108</v>
      </c>
    </row>
    <row r="11" spans="1:11" ht="47.25" x14ac:dyDescent="0.2">
      <c r="A11" s="40">
        <v>6</v>
      </c>
      <c r="B11" s="57" t="s">
        <v>107</v>
      </c>
      <c r="C11" s="46" t="s">
        <v>33</v>
      </c>
      <c r="D11" s="46" t="s">
        <v>41</v>
      </c>
      <c r="E11" s="46" t="s">
        <v>26</v>
      </c>
      <c r="F11" s="46"/>
      <c r="G11" s="46">
        <v>1150622.8999999999</v>
      </c>
      <c r="H11" s="46">
        <f t="shared" si="0"/>
        <v>17.170000000000005</v>
      </c>
      <c r="I11" s="46">
        <v>19756195.193000004</v>
      </c>
      <c r="J11" s="46" t="s">
        <v>46</v>
      </c>
      <c r="K11" s="46" t="s">
        <v>108</v>
      </c>
    </row>
    <row r="12" spans="1:11" ht="15.75" x14ac:dyDescent="0.2">
      <c r="A12" s="380" t="s">
        <v>109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</row>
    <row r="13" spans="1:11" ht="30" x14ac:dyDescent="0.2">
      <c r="A13" s="56">
        <v>1</v>
      </c>
      <c r="B13" s="62" t="s">
        <v>102</v>
      </c>
      <c r="C13" s="47" t="s">
        <v>113</v>
      </c>
      <c r="D13" s="47" t="s">
        <v>41</v>
      </c>
      <c r="E13" s="48" t="s">
        <v>26</v>
      </c>
      <c r="G13" s="63">
        <v>4000</v>
      </c>
      <c r="H13" s="49">
        <f t="shared" si="0"/>
        <v>316.72000000000003</v>
      </c>
      <c r="I13" s="49">
        <v>1266880</v>
      </c>
      <c r="J13" s="50" t="s">
        <v>45</v>
      </c>
      <c r="K13" s="50" t="s">
        <v>108</v>
      </c>
    </row>
    <row r="14" spans="1:11" ht="30" x14ac:dyDescent="0.2">
      <c r="A14" s="56">
        <v>2</v>
      </c>
      <c r="B14" s="62" t="s">
        <v>103</v>
      </c>
      <c r="C14" s="47" t="s">
        <v>113</v>
      </c>
      <c r="D14" s="47" t="s">
        <v>41</v>
      </c>
      <c r="E14" s="48" t="s">
        <v>26</v>
      </c>
      <c r="G14" s="63">
        <v>4000</v>
      </c>
      <c r="H14" s="49">
        <f t="shared" si="0"/>
        <v>151.97999999999999</v>
      </c>
      <c r="I14" s="49">
        <v>607920</v>
      </c>
      <c r="J14" s="50" t="s">
        <v>45</v>
      </c>
      <c r="K14" s="50" t="s">
        <v>108</v>
      </c>
    </row>
    <row r="15" spans="1:11" ht="30" x14ac:dyDescent="0.2">
      <c r="A15" s="56">
        <v>3</v>
      </c>
      <c r="B15" s="62" t="s">
        <v>104</v>
      </c>
      <c r="C15" s="47" t="s">
        <v>113</v>
      </c>
      <c r="D15" s="47" t="s">
        <v>41</v>
      </c>
      <c r="E15" s="48" t="s">
        <v>26</v>
      </c>
      <c r="G15" s="63">
        <v>250</v>
      </c>
      <c r="H15" s="49">
        <f t="shared" si="0"/>
        <v>14846.89</v>
      </c>
      <c r="I15" s="49">
        <v>3711722.5</v>
      </c>
      <c r="J15" s="50" t="s">
        <v>45</v>
      </c>
      <c r="K15" s="50" t="s">
        <v>108</v>
      </c>
    </row>
    <row r="16" spans="1:11" ht="30" x14ac:dyDescent="0.2">
      <c r="A16" s="56">
        <v>4</v>
      </c>
      <c r="B16" s="59" t="s">
        <v>111</v>
      </c>
      <c r="C16" s="47" t="s">
        <v>113</v>
      </c>
      <c r="D16" s="47" t="s">
        <v>41</v>
      </c>
      <c r="E16" s="48" t="s">
        <v>26</v>
      </c>
      <c r="G16" s="60">
        <v>96</v>
      </c>
      <c r="H16" s="49">
        <f t="shared" si="0"/>
        <v>11986.607142857143</v>
      </c>
      <c r="I16" s="64">
        <v>1150714.2857142857</v>
      </c>
      <c r="J16" s="50" t="s">
        <v>45</v>
      </c>
      <c r="K16" s="50" t="s">
        <v>108</v>
      </c>
    </row>
    <row r="17" spans="1:11" ht="45" x14ac:dyDescent="0.2">
      <c r="A17" s="56">
        <v>5</v>
      </c>
      <c r="B17" s="59" t="s">
        <v>112</v>
      </c>
      <c r="C17" s="47" t="s">
        <v>113</v>
      </c>
      <c r="D17" s="47" t="s">
        <v>41</v>
      </c>
      <c r="E17" s="48" t="s">
        <v>26</v>
      </c>
      <c r="G17" s="60">
        <f>24*12</f>
        <v>288</v>
      </c>
      <c r="H17" s="49">
        <f t="shared" si="0"/>
        <v>1319.9460000000001</v>
      </c>
      <c r="I17" s="64">
        <v>380144.44800000003</v>
      </c>
      <c r="J17" s="50" t="s">
        <v>45</v>
      </c>
      <c r="K17" s="50" t="s">
        <v>108</v>
      </c>
    </row>
    <row r="18" spans="1:11" ht="15.75" x14ac:dyDescent="0.2">
      <c r="A18" s="380" t="s">
        <v>114</v>
      </c>
      <c r="B18" s="380"/>
      <c r="C18" s="380"/>
      <c r="D18" s="380"/>
      <c r="E18" s="380"/>
      <c r="F18" s="380"/>
      <c r="G18" s="380"/>
      <c r="H18" s="380"/>
      <c r="I18" s="380"/>
      <c r="J18" s="380"/>
      <c r="K18" s="380"/>
    </row>
    <row r="19" spans="1:11" ht="47.25" x14ac:dyDescent="0.2">
      <c r="A19" s="40">
        <v>1</v>
      </c>
      <c r="B19" s="46" t="s">
        <v>115</v>
      </c>
      <c r="C19" s="46" t="s">
        <v>33</v>
      </c>
      <c r="D19" s="46" t="s">
        <v>41</v>
      </c>
      <c r="E19" s="46" t="s">
        <v>26</v>
      </c>
      <c r="F19" s="46"/>
      <c r="G19" s="46">
        <v>12</v>
      </c>
      <c r="H19" s="46">
        <f t="shared" si="0"/>
        <v>7227000</v>
      </c>
      <c r="I19" s="46">
        <v>86724000</v>
      </c>
      <c r="J19" s="46" t="s">
        <v>45</v>
      </c>
      <c r="K19" s="46" t="s">
        <v>108</v>
      </c>
    </row>
    <row r="20" spans="1:11" ht="15.75" x14ac:dyDescent="0.2">
      <c r="A20" s="380" t="s">
        <v>123</v>
      </c>
      <c r="B20" s="380"/>
      <c r="C20" s="380"/>
      <c r="D20" s="380"/>
      <c r="E20" s="380"/>
      <c r="F20" s="380"/>
      <c r="G20" s="380"/>
      <c r="H20" s="380"/>
      <c r="I20" s="380"/>
      <c r="J20" s="380"/>
      <c r="K20" s="380"/>
    </row>
    <row r="21" spans="1:11" ht="47.25" x14ac:dyDescent="0.2">
      <c r="A21" s="58">
        <v>1</v>
      </c>
      <c r="B21" s="57" t="s">
        <v>116</v>
      </c>
      <c r="C21" s="46" t="s">
        <v>33</v>
      </c>
      <c r="D21" s="46" t="s">
        <v>41</v>
      </c>
      <c r="E21" s="46" t="s">
        <v>26</v>
      </c>
      <c r="F21" s="46"/>
      <c r="G21" s="58">
        <v>1</v>
      </c>
      <c r="H21" s="46">
        <f t="shared" si="0"/>
        <v>13582450</v>
      </c>
      <c r="I21" s="46">
        <v>13582450</v>
      </c>
      <c r="J21" s="46" t="s">
        <v>45</v>
      </c>
      <c r="K21" s="46" t="s">
        <v>108</v>
      </c>
    </row>
    <row r="22" spans="1:11" ht="30" x14ac:dyDescent="0.2">
      <c r="A22" s="56">
        <v>2</v>
      </c>
      <c r="B22" s="65" t="s">
        <v>117</v>
      </c>
      <c r="C22" s="47" t="s">
        <v>44</v>
      </c>
      <c r="D22" s="47" t="s">
        <v>41</v>
      </c>
      <c r="E22" s="48" t="s">
        <v>26</v>
      </c>
      <c r="G22" s="60">
        <v>1</v>
      </c>
      <c r="H22" s="49">
        <f t="shared" si="0"/>
        <v>3879999.9999999995</v>
      </c>
      <c r="I22" s="61">
        <v>3879999.9999999995</v>
      </c>
      <c r="J22" s="50" t="s">
        <v>45</v>
      </c>
      <c r="K22" s="50" t="s">
        <v>108</v>
      </c>
    </row>
    <row r="23" spans="1:11" ht="30" x14ac:dyDescent="0.2">
      <c r="A23" s="56">
        <v>3</v>
      </c>
      <c r="B23" s="65" t="s">
        <v>118</v>
      </c>
      <c r="C23" s="47" t="s">
        <v>44</v>
      </c>
      <c r="D23" s="47" t="s">
        <v>41</v>
      </c>
      <c r="E23" s="48" t="s">
        <v>26</v>
      </c>
      <c r="G23" s="60">
        <v>1</v>
      </c>
      <c r="H23" s="49">
        <f t="shared" si="0"/>
        <v>191785.71428571426</v>
      </c>
      <c r="I23" s="61">
        <v>191785.71428571426</v>
      </c>
      <c r="J23" s="50" t="s">
        <v>45</v>
      </c>
      <c r="K23" s="50" t="s">
        <v>108</v>
      </c>
    </row>
    <row r="24" spans="1:11" ht="30" x14ac:dyDescent="0.2">
      <c r="A24" s="56">
        <v>4</v>
      </c>
      <c r="B24" s="65" t="s">
        <v>119</v>
      </c>
      <c r="C24" s="47" t="s">
        <v>113</v>
      </c>
      <c r="D24" s="47" t="s">
        <v>41</v>
      </c>
      <c r="E24" s="48" t="s">
        <v>26</v>
      </c>
      <c r="G24" s="60">
        <v>1</v>
      </c>
      <c r="H24" s="49">
        <f t="shared" si="0"/>
        <v>3509678.5714285714</v>
      </c>
      <c r="I24" s="61">
        <v>3509678.5714285714</v>
      </c>
      <c r="J24" s="50" t="s">
        <v>45</v>
      </c>
      <c r="K24" s="50" t="s">
        <v>108</v>
      </c>
    </row>
    <row r="25" spans="1:11" ht="45" x14ac:dyDescent="0.2">
      <c r="A25" s="56">
        <v>5</v>
      </c>
      <c r="B25" s="65" t="s">
        <v>120</v>
      </c>
      <c r="C25" s="47" t="s">
        <v>113</v>
      </c>
      <c r="D25" s="47" t="s">
        <v>41</v>
      </c>
      <c r="E25" s="48" t="s">
        <v>26</v>
      </c>
      <c r="G25" s="60">
        <v>12</v>
      </c>
      <c r="H25" s="49">
        <f t="shared" si="0"/>
        <v>160471.71</v>
      </c>
      <c r="I25" s="61">
        <v>1925660.52</v>
      </c>
      <c r="J25" s="50" t="s">
        <v>45</v>
      </c>
      <c r="K25" s="50" t="s">
        <v>108</v>
      </c>
    </row>
    <row r="26" spans="1:11" ht="30" x14ac:dyDescent="0.2">
      <c r="A26" s="56">
        <v>6</v>
      </c>
      <c r="B26" s="66" t="s">
        <v>121</v>
      </c>
      <c r="C26" s="47" t="s">
        <v>44</v>
      </c>
      <c r="D26" s="47" t="s">
        <v>41</v>
      </c>
      <c r="E26" s="48" t="s">
        <v>26</v>
      </c>
      <c r="G26" s="87">
        <v>12</v>
      </c>
      <c r="H26" s="49">
        <f t="shared" si="0"/>
        <v>74999.999999999956</v>
      </c>
      <c r="I26" s="49">
        <v>899999.99999999953</v>
      </c>
      <c r="J26" s="50" t="s">
        <v>45</v>
      </c>
      <c r="K26" s="50" t="s">
        <v>108</v>
      </c>
    </row>
    <row r="27" spans="1:11" ht="30" x14ac:dyDescent="0.2">
      <c r="A27" s="56">
        <v>7</v>
      </c>
      <c r="B27" s="65" t="s">
        <v>122</v>
      </c>
      <c r="C27" s="47" t="s">
        <v>113</v>
      </c>
      <c r="D27" s="47" t="s">
        <v>41</v>
      </c>
      <c r="E27" s="48" t="s">
        <v>26</v>
      </c>
      <c r="G27" s="67">
        <v>12</v>
      </c>
      <c r="H27" s="49">
        <f t="shared" si="0"/>
        <v>96726.190476190488</v>
      </c>
      <c r="I27" s="61">
        <v>1160714.2857142859</v>
      </c>
      <c r="J27" s="50" t="s">
        <v>45</v>
      </c>
      <c r="K27" s="50" t="s">
        <v>108</v>
      </c>
    </row>
    <row r="28" spans="1:11" ht="15.75" x14ac:dyDescent="0.2">
      <c r="A28" s="380" t="s">
        <v>131</v>
      </c>
      <c r="B28" s="380"/>
      <c r="C28" s="380"/>
      <c r="D28" s="380"/>
      <c r="E28" s="380"/>
      <c r="F28" s="380"/>
      <c r="G28" s="380"/>
      <c r="H28" s="380"/>
      <c r="I28" s="380"/>
      <c r="J28" s="380"/>
      <c r="K28" s="380"/>
    </row>
    <row r="29" spans="1:11" ht="30" x14ac:dyDescent="0.2">
      <c r="A29" s="56">
        <v>1</v>
      </c>
      <c r="B29" s="65" t="s">
        <v>124</v>
      </c>
      <c r="C29" s="47" t="s">
        <v>113</v>
      </c>
      <c r="D29" s="47" t="s">
        <v>41</v>
      </c>
      <c r="E29" s="48" t="s">
        <v>26</v>
      </c>
      <c r="G29" s="60">
        <v>12</v>
      </c>
      <c r="H29" s="49">
        <f t="shared" si="0"/>
        <v>1116.3942321428572</v>
      </c>
      <c r="I29" s="61">
        <v>13396.730785714286</v>
      </c>
      <c r="J29" s="50" t="s">
        <v>293</v>
      </c>
      <c r="K29" s="50" t="s">
        <v>108</v>
      </c>
    </row>
    <row r="30" spans="1:11" ht="30" x14ac:dyDescent="0.2">
      <c r="A30" s="56">
        <v>2</v>
      </c>
      <c r="B30" s="65" t="s">
        <v>125</v>
      </c>
      <c r="C30" s="47" t="s">
        <v>113</v>
      </c>
      <c r="D30" s="47" t="s">
        <v>41</v>
      </c>
      <c r="E30" s="48" t="s">
        <v>26</v>
      </c>
      <c r="G30" s="60">
        <v>12</v>
      </c>
      <c r="H30" s="49">
        <f t="shared" si="0"/>
        <v>3143.9202</v>
      </c>
      <c r="I30" s="61">
        <v>37727.042399999998</v>
      </c>
      <c r="J30" s="50" t="s">
        <v>132</v>
      </c>
      <c r="K30" s="50" t="s">
        <v>108</v>
      </c>
    </row>
    <row r="31" spans="1:11" ht="30" x14ac:dyDescent="0.2">
      <c r="A31" s="56">
        <v>3</v>
      </c>
      <c r="B31" s="65" t="s">
        <v>126</v>
      </c>
      <c r="C31" s="47" t="s">
        <v>113</v>
      </c>
      <c r="D31" s="47" t="s">
        <v>41</v>
      </c>
      <c r="E31" s="48" t="s">
        <v>26</v>
      </c>
      <c r="G31" s="60">
        <v>12</v>
      </c>
      <c r="H31" s="49">
        <f t="shared" si="0"/>
        <v>4021.6505357142855</v>
      </c>
      <c r="I31" s="61">
        <v>48259.806428571428</v>
      </c>
      <c r="J31" s="50" t="s">
        <v>132</v>
      </c>
      <c r="K31" s="50" t="s">
        <v>108</v>
      </c>
    </row>
    <row r="32" spans="1:11" ht="30" x14ac:dyDescent="0.2">
      <c r="A32" s="56">
        <v>4</v>
      </c>
      <c r="B32" s="65" t="s">
        <v>127</v>
      </c>
      <c r="C32" s="47" t="s">
        <v>113</v>
      </c>
      <c r="D32" s="47" t="s">
        <v>41</v>
      </c>
      <c r="E32" s="48" t="s">
        <v>26</v>
      </c>
      <c r="G32" s="60">
        <v>12</v>
      </c>
      <c r="H32" s="49">
        <f t="shared" si="0"/>
        <v>1989.5134</v>
      </c>
      <c r="I32" s="61">
        <v>23874.160800000001</v>
      </c>
      <c r="J32" s="50" t="s">
        <v>132</v>
      </c>
      <c r="K32" s="50" t="s">
        <v>108</v>
      </c>
    </row>
    <row r="33" spans="1:11" ht="30" x14ac:dyDescent="0.2">
      <c r="A33" s="56">
        <v>5</v>
      </c>
      <c r="B33" s="65" t="s">
        <v>128</v>
      </c>
      <c r="C33" s="47" t="s">
        <v>113</v>
      </c>
      <c r="D33" s="47" t="s">
        <v>41</v>
      </c>
      <c r="E33" s="48" t="s">
        <v>26</v>
      </c>
      <c r="G33" s="60">
        <v>12</v>
      </c>
      <c r="H33" s="49">
        <f t="shared" si="0"/>
        <v>108.64660714285714</v>
      </c>
      <c r="I33" s="61">
        <v>1303.7592857142856</v>
      </c>
      <c r="J33" s="50" t="s">
        <v>132</v>
      </c>
      <c r="K33" s="50" t="s">
        <v>108</v>
      </c>
    </row>
    <row r="34" spans="1:11" ht="30" x14ac:dyDescent="0.2">
      <c r="A34" s="56">
        <v>6</v>
      </c>
      <c r="B34" s="65" t="s">
        <v>129</v>
      </c>
      <c r="C34" s="47" t="s">
        <v>113</v>
      </c>
      <c r="D34" s="47" t="s">
        <v>41</v>
      </c>
      <c r="E34" s="48" t="s">
        <v>26</v>
      </c>
      <c r="G34" s="60">
        <v>12</v>
      </c>
      <c r="H34" s="49">
        <f t="shared" si="0"/>
        <v>5830.2857142857138</v>
      </c>
      <c r="I34" s="61">
        <v>69963.428571428565</v>
      </c>
      <c r="J34" s="50" t="s">
        <v>132</v>
      </c>
      <c r="K34" s="50" t="s">
        <v>108</v>
      </c>
    </row>
    <row r="35" spans="1:11" ht="120" x14ac:dyDescent="0.2">
      <c r="A35" s="56">
        <v>7</v>
      </c>
      <c r="B35" s="65" t="s">
        <v>291</v>
      </c>
      <c r="C35" s="47" t="s">
        <v>113</v>
      </c>
      <c r="D35" s="47" t="s">
        <v>41</v>
      </c>
      <c r="E35" s="48" t="s">
        <v>26</v>
      </c>
      <c r="G35" s="60">
        <v>500</v>
      </c>
      <c r="H35" s="49">
        <f t="shared" si="0"/>
        <v>1000.6211180124225</v>
      </c>
      <c r="I35" s="61">
        <v>500310.55900621123</v>
      </c>
      <c r="J35" s="50" t="s">
        <v>294</v>
      </c>
      <c r="K35" s="50" t="s">
        <v>108</v>
      </c>
    </row>
    <row r="36" spans="1:11" ht="60" x14ac:dyDescent="0.2">
      <c r="A36" s="56">
        <v>8</v>
      </c>
      <c r="B36" s="65" t="s">
        <v>130</v>
      </c>
      <c r="C36" s="47" t="s">
        <v>113</v>
      </c>
      <c r="D36" s="47" t="s">
        <v>41</v>
      </c>
      <c r="E36" s="48" t="s">
        <v>26</v>
      </c>
      <c r="G36" s="60">
        <v>1500</v>
      </c>
      <c r="H36" s="49">
        <f t="shared" si="0"/>
        <v>350.21739130434781</v>
      </c>
      <c r="I36" s="61">
        <v>525326.08695652173</v>
      </c>
      <c r="J36" s="50" t="s">
        <v>293</v>
      </c>
      <c r="K36" s="50" t="s">
        <v>108</v>
      </c>
    </row>
    <row r="37" spans="1:11" ht="15.75" x14ac:dyDescent="0.2">
      <c r="A37" s="380" t="s">
        <v>133</v>
      </c>
      <c r="B37" s="380"/>
      <c r="C37" s="380"/>
      <c r="D37" s="380"/>
      <c r="E37" s="380"/>
      <c r="F37" s="380"/>
      <c r="G37" s="380"/>
      <c r="H37" s="380"/>
      <c r="I37" s="380"/>
      <c r="J37" s="380"/>
      <c r="K37" s="380"/>
    </row>
    <row r="38" spans="1:11" ht="90" x14ac:dyDescent="0.2">
      <c r="A38" s="56">
        <v>1</v>
      </c>
      <c r="B38" s="59" t="s">
        <v>134</v>
      </c>
      <c r="C38" s="47" t="s">
        <v>44</v>
      </c>
      <c r="D38" s="47" t="s">
        <v>41</v>
      </c>
      <c r="E38" s="48" t="s">
        <v>26</v>
      </c>
      <c r="G38" s="60">
        <v>100</v>
      </c>
      <c r="H38" s="49">
        <f t="shared" si="0"/>
        <v>5408.0400000000009</v>
      </c>
      <c r="I38" s="61">
        <v>540804.00000000012</v>
      </c>
      <c r="J38" s="50" t="s">
        <v>136</v>
      </c>
      <c r="K38" s="50" t="s">
        <v>108</v>
      </c>
    </row>
    <row r="39" spans="1:11" ht="60" x14ac:dyDescent="0.2">
      <c r="A39" s="56">
        <v>2</v>
      </c>
      <c r="B39" s="59" t="s">
        <v>135</v>
      </c>
      <c r="C39" s="47" t="s">
        <v>44</v>
      </c>
      <c r="D39" s="47" t="s">
        <v>41</v>
      </c>
      <c r="E39" s="48" t="s">
        <v>26</v>
      </c>
      <c r="G39" s="60">
        <v>50</v>
      </c>
      <c r="H39" s="49">
        <f t="shared" si="0"/>
        <v>1458.05</v>
      </c>
      <c r="I39" s="61">
        <v>72902.5</v>
      </c>
      <c r="J39" s="50" t="s">
        <v>136</v>
      </c>
      <c r="K39" s="50" t="s">
        <v>108</v>
      </c>
    </row>
    <row r="40" spans="1:11" ht="15.75" x14ac:dyDescent="0.2">
      <c r="A40" s="380" t="s">
        <v>137</v>
      </c>
      <c r="B40" s="380"/>
      <c r="C40" s="380"/>
      <c r="D40" s="380"/>
      <c r="E40" s="380"/>
      <c r="F40" s="380"/>
      <c r="G40" s="380"/>
      <c r="H40" s="380"/>
      <c r="I40" s="380"/>
      <c r="J40" s="380"/>
      <c r="K40" s="380"/>
    </row>
    <row r="41" spans="1:11" ht="45" x14ac:dyDescent="0.2">
      <c r="A41" s="56">
        <v>1</v>
      </c>
      <c r="B41" s="62" t="s">
        <v>138</v>
      </c>
      <c r="C41" s="47" t="s">
        <v>44</v>
      </c>
      <c r="D41" s="47" t="s">
        <v>41</v>
      </c>
      <c r="E41" s="48" t="s">
        <v>26</v>
      </c>
      <c r="G41" s="68">
        <v>12</v>
      </c>
      <c r="H41" s="49">
        <f t="shared" si="0"/>
        <v>85168.2</v>
      </c>
      <c r="I41" s="69">
        <v>1022018.4</v>
      </c>
      <c r="J41" s="50" t="s">
        <v>48</v>
      </c>
      <c r="K41" s="50" t="s">
        <v>108</v>
      </c>
    </row>
    <row r="42" spans="1:11" ht="15.75" x14ac:dyDescent="0.2">
      <c r="A42" s="380" t="s">
        <v>139</v>
      </c>
      <c r="B42" s="380"/>
      <c r="C42" s="380"/>
      <c r="D42" s="380"/>
      <c r="E42" s="380"/>
      <c r="F42" s="380"/>
      <c r="G42" s="380"/>
      <c r="H42" s="380"/>
      <c r="I42" s="380"/>
      <c r="J42" s="380"/>
      <c r="K42" s="380"/>
    </row>
    <row r="43" spans="1:11" ht="45" x14ac:dyDescent="0.2">
      <c r="A43" s="56">
        <v>1</v>
      </c>
      <c r="B43" s="62" t="s">
        <v>140</v>
      </c>
      <c r="C43" s="47" t="s">
        <v>44</v>
      </c>
      <c r="D43" s="47" t="s">
        <v>41</v>
      </c>
      <c r="E43" s="48" t="s">
        <v>26</v>
      </c>
      <c r="G43" s="70">
        <v>1</v>
      </c>
      <c r="H43" s="49">
        <f t="shared" si="0"/>
        <v>5369.9999999999991</v>
      </c>
      <c r="I43" s="61">
        <v>5369.9999999999991</v>
      </c>
      <c r="J43" s="50" t="s">
        <v>42</v>
      </c>
      <c r="K43" s="50" t="s">
        <v>108</v>
      </c>
    </row>
    <row r="44" spans="1:11" ht="30" x14ac:dyDescent="0.2">
      <c r="A44" s="56">
        <v>2</v>
      </c>
      <c r="B44" s="62" t="s">
        <v>141</v>
      </c>
      <c r="C44" s="47" t="s">
        <v>44</v>
      </c>
      <c r="D44" s="47" t="s">
        <v>41</v>
      </c>
      <c r="E44" s="48" t="s">
        <v>26</v>
      </c>
      <c r="G44" s="70">
        <v>1</v>
      </c>
      <c r="H44" s="49">
        <f t="shared" si="0"/>
        <v>6443.9999999999991</v>
      </c>
      <c r="I44" s="61">
        <v>6443.9999999999991</v>
      </c>
      <c r="J44" s="50" t="s">
        <v>42</v>
      </c>
      <c r="K44" s="50" t="s">
        <v>108</v>
      </c>
    </row>
    <row r="45" spans="1:11" ht="30" x14ac:dyDescent="0.2">
      <c r="A45" s="56">
        <v>3</v>
      </c>
      <c r="B45" s="62" t="s">
        <v>142</v>
      </c>
      <c r="C45" s="47" t="s">
        <v>44</v>
      </c>
      <c r="D45" s="47" t="s">
        <v>41</v>
      </c>
      <c r="E45" s="48" t="s">
        <v>26</v>
      </c>
      <c r="G45" s="70">
        <v>4</v>
      </c>
      <c r="H45" s="49">
        <f t="shared" si="0"/>
        <v>5369.9999999999991</v>
      </c>
      <c r="I45" s="64">
        <v>21479.999999999996</v>
      </c>
      <c r="J45" s="50" t="s">
        <v>42</v>
      </c>
      <c r="K45" s="50" t="s">
        <v>108</v>
      </c>
    </row>
    <row r="46" spans="1:11" ht="30" x14ac:dyDescent="0.2">
      <c r="A46" s="56">
        <v>4</v>
      </c>
      <c r="B46" s="62" t="s">
        <v>143</v>
      </c>
      <c r="C46" s="47" t="s">
        <v>44</v>
      </c>
      <c r="D46" s="47" t="s">
        <v>41</v>
      </c>
      <c r="E46" s="48" t="s">
        <v>26</v>
      </c>
      <c r="G46" s="70">
        <v>4</v>
      </c>
      <c r="H46" s="49">
        <f t="shared" si="0"/>
        <v>14383.928571428571</v>
      </c>
      <c r="I46" s="61">
        <v>57535.714285714283</v>
      </c>
      <c r="J46" s="50" t="s">
        <v>42</v>
      </c>
      <c r="K46" s="50" t="s">
        <v>108</v>
      </c>
    </row>
    <row r="47" spans="1:11" ht="30" x14ac:dyDescent="0.2">
      <c r="A47" s="56">
        <v>5</v>
      </c>
      <c r="B47" s="62" t="s">
        <v>144</v>
      </c>
      <c r="C47" s="47" t="s">
        <v>44</v>
      </c>
      <c r="D47" s="47" t="s">
        <v>41</v>
      </c>
      <c r="E47" s="48" t="s">
        <v>26</v>
      </c>
      <c r="G47" s="71">
        <v>11</v>
      </c>
      <c r="H47" s="49">
        <f t="shared" si="0"/>
        <v>5369.9999999999991</v>
      </c>
      <c r="I47" s="61">
        <v>59069.999999999993</v>
      </c>
      <c r="J47" s="50" t="s">
        <v>42</v>
      </c>
      <c r="K47" s="50" t="s">
        <v>108</v>
      </c>
    </row>
    <row r="48" spans="1:11" ht="30" x14ac:dyDescent="0.2">
      <c r="A48" s="56">
        <v>6</v>
      </c>
      <c r="B48" s="62" t="s">
        <v>145</v>
      </c>
      <c r="C48" s="47" t="s">
        <v>44</v>
      </c>
      <c r="D48" s="47" t="s">
        <v>41</v>
      </c>
      <c r="E48" s="48" t="s">
        <v>26</v>
      </c>
      <c r="G48" s="71">
        <v>276</v>
      </c>
      <c r="H48" s="49">
        <f t="shared" si="0"/>
        <v>4295.9999999999991</v>
      </c>
      <c r="I48" s="61">
        <v>1185695.9999999998</v>
      </c>
      <c r="J48" s="50" t="s">
        <v>42</v>
      </c>
      <c r="K48" s="50" t="s">
        <v>108</v>
      </c>
    </row>
    <row r="49" spans="1:11" ht="45" x14ac:dyDescent="0.2">
      <c r="A49" s="56">
        <v>7</v>
      </c>
      <c r="B49" s="62" t="s">
        <v>146</v>
      </c>
      <c r="C49" s="47" t="s">
        <v>44</v>
      </c>
      <c r="D49" s="47" t="s">
        <v>41</v>
      </c>
      <c r="E49" s="48" t="s">
        <v>26</v>
      </c>
      <c r="G49" s="71">
        <v>16</v>
      </c>
      <c r="H49" s="49">
        <f t="shared" si="0"/>
        <v>4833</v>
      </c>
      <c r="I49" s="61">
        <v>77328</v>
      </c>
      <c r="J49" s="50" t="s">
        <v>42</v>
      </c>
      <c r="K49" s="50" t="s">
        <v>108</v>
      </c>
    </row>
    <row r="50" spans="1:11" ht="45" x14ac:dyDescent="0.2">
      <c r="A50" s="56">
        <v>8</v>
      </c>
      <c r="B50" s="62" t="s">
        <v>147</v>
      </c>
      <c r="C50" s="47" t="s">
        <v>44</v>
      </c>
      <c r="D50" s="47" t="s">
        <v>41</v>
      </c>
      <c r="E50" s="48" t="s">
        <v>26</v>
      </c>
      <c r="G50" s="71">
        <v>138</v>
      </c>
      <c r="H50" s="49">
        <f t="shared" si="0"/>
        <v>4295.9999999999991</v>
      </c>
      <c r="I50" s="61">
        <v>592847.99999999988</v>
      </c>
      <c r="J50" s="50" t="s">
        <v>42</v>
      </c>
      <c r="K50" s="50" t="s">
        <v>108</v>
      </c>
    </row>
    <row r="51" spans="1:11" ht="60" x14ac:dyDescent="0.2">
      <c r="A51" s="56">
        <v>9</v>
      </c>
      <c r="B51" s="62" t="s">
        <v>148</v>
      </c>
      <c r="C51" s="47" t="s">
        <v>44</v>
      </c>
      <c r="D51" s="47" t="s">
        <v>41</v>
      </c>
      <c r="E51" s="48" t="s">
        <v>26</v>
      </c>
      <c r="G51" s="71">
        <v>5</v>
      </c>
      <c r="H51" s="49">
        <f t="shared" si="0"/>
        <v>4295.9999999999991</v>
      </c>
      <c r="I51" s="61">
        <v>21479.999999999996</v>
      </c>
      <c r="J51" s="50" t="s">
        <v>42</v>
      </c>
      <c r="K51" s="50" t="s">
        <v>108</v>
      </c>
    </row>
    <row r="52" spans="1:11" ht="60" x14ac:dyDescent="0.2">
      <c r="A52" s="56">
        <v>10</v>
      </c>
      <c r="B52" s="62" t="s">
        <v>149</v>
      </c>
      <c r="C52" s="47" t="s">
        <v>44</v>
      </c>
      <c r="D52" s="47" t="s">
        <v>41</v>
      </c>
      <c r="E52" s="48" t="s">
        <v>26</v>
      </c>
      <c r="G52" s="70">
        <v>9</v>
      </c>
      <c r="H52" s="49">
        <f t="shared" si="0"/>
        <v>4415.333333333333</v>
      </c>
      <c r="I52" s="61">
        <v>39738</v>
      </c>
      <c r="J52" s="50" t="s">
        <v>42</v>
      </c>
      <c r="K52" s="50" t="s">
        <v>108</v>
      </c>
    </row>
    <row r="53" spans="1:11" ht="75" x14ac:dyDescent="0.2">
      <c r="A53" s="56">
        <v>11</v>
      </c>
      <c r="B53" s="62" t="s">
        <v>150</v>
      </c>
      <c r="C53" s="47" t="s">
        <v>44</v>
      </c>
      <c r="D53" s="47" t="s">
        <v>41</v>
      </c>
      <c r="E53" s="48" t="s">
        <v>26</v>
      </c>
      <c r="G53" s="70">
        <v>8</v>
      </c>
      <c r="H53" s="49">
        <f t="shared" si="0"/>
        <v>4296</v>
      </c>
      <c r="I53" s="61">
        <v>34368</v>
      </c>
      <c r="J53" s="50" t="s">
        <v>42</v>
      </c>
      <c r="K53" s="50" t="s">
        <v>108</v>
      </c>
    </row>
    <row r="54" spans="1:11" ht="45" x14ac:dyDescent="0.2">
      <c r="A54" s="56">
        <v>12</v>
      </c>
      <c r="B54" s="62" t="s">
        <v>151</v>
      </c>
      <c r="C54" s="47" t="s">
        <v>44</v>
      </c>
      <c r="D54" s="47" t="s">
        <v>41</v>
      </c>
      <c r="E54" s="48" t="s">
        <v>26</v>
      </c>
      <c r="G54" s="70">
        <v>107</v>
      </c>
      <c r="H54" s="49">
        <f t="shared" si="0"/>
        <v>14383.928571428571</v>
      </c>
      <c r="I54" s="61">
        <v>1539080.357142857</v>
      </c>
      <c r="J54" s="50" t="s">
        <v>42</v>
      </c>
      <c r="K54" s="50" t="s">
        <v>108</v>
      </c>
    </row>
    <row r="55" spans="1:11" ht="30" x14ac:dyDescent="0.2">
      <c r="A55" s="56">
        <v>13</v>
      </c>
      <c r="B55" s="62" t="s">
        <v>152</v>
      </c>
      <c r="C55" s="47" t="s">
        <v>44</v>
      </c>
      <c r="D55" s="47" t="s">
        <v>41</v>
      </c>
      <c r="E55" s="48" t="s">
        <v>26</v>
      </c>
      <c r="G55" s="70">
        <v>1</v>
      </c>
      <c r="H55" s="49">
        <f t="shared" si="0"/>
        <v>14383.928571428571</v>
      </c>
      <c r="I55" s="61">
        <v>14383.928571428571</v>
      </c>
      <c r="J55" s="50" t="s">
        <v>42</v>
      </c>
      <c r="K55" s="50" t="s">
        <v>108</v>
      </c>
    </row>
    <row r="56" spans="1:11" ht="30" x14ac:dyDescent="0.2">
      <c r="A56" s="56">
        <v>14</v>
      </c>
      <c r="B56" s="62" t="s">
        <v>153</v>
      </c>
      <c r="C56" s="47" t="s">
        <v>44</v>
      </c>
      <c r="D56" s="47" t="s">
        <v>41</v>
      </c>
      <c r="E56" s="48" t="s">
        <v>26</v>
      </c>
      <c r="G56" s="70">
        <v>217</v>
      </c>
      <c r="H56" s="49">
        <f t="shared" si="0"/>
        <v>4399.9354838709678</v>
      </c>
      <c r="I56" s="70">
        <v>954786</v>
      </c>
      <c r="J56" s="50" t="s">
        <v>42</v>
      </c>
      <c r="K56" s="50" t="s">
        <v>108</v>
      </c>
    </row>
    <row r="57" spans="1:11" ht="30" x14ac:dyDescent="0.2">
      <c r="A57" s="56">
        <v>15</v>
      </c>
      <c r="B57" s="62" t="s">
        <v>154</v>
      </c>
      <c r="C57" s="47" t="s">
        <v>44</v>
      </c>
      <c r="D57" s="47" t="s">
        <v>41</v>
      </c>
      <c r="E57" s="48" t="s">
        <v>26</v>
      </c>
      <c r="G57" s="70">
        <v>10</v>
      </c>
      <c r="H57" s="49">
        <f t="shared" si="0"/>
        <v>8150.8928571428569</v>
      </c>
      <c r="I57" s="70">
        <v>81508.928571428565</v>
      </c>
      <c r="J57" s="50" t="s">
        <v>42</v>
      </c>
      <c r="K57" s="50" t="s">
        <v>108</v>
      </c>
    </row>
    <row r="58" spans="1:11" ht="15.75" x14ac:dyDescent="0.2">
      <c r="A58" s="380" t="s">
        <v>155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</row>
    <row r="59" spans="1:11" ht="30" x14ac:dyDescent="0.2">
      <c r="A59" s="56">
        <v>1</v>
      </c>
      <c r="B59" s="72" t="s">
        <v>156</v>
      </c>
      <c r="C59" s="47" t="s">
        <v>44</v>
      </c>
      <c r="D59" s="47" t="s">
        <v>41</v>
      </c>
      <c r="E59" s="48" t="s">
        <v>26</v>
      </c>
      <c r="G59" s="70">
        <v>4317.54</v>
      </c>
      <c r="H59" s="49">
        <f t="shared" si="0"/>
        <v>120.00000000000001</v>
      </c>
      <c r="I59" s="70">
        <v>518104.80000000005</v>
      </c>
      <c r="J59" s="50" t="s">
        <v>166</v>
      </c>
      <c r="K59" s="50" t="s">
        <v>108</v>
      </c>
    </row>
    <row r="60" spans="1:11" ht="45" x14ac:dyDescent="0.2">
      <c r="A60" s="56">
        <v>2</v>
      </c>
      <c r="B60" s="72" t="s">
        <v>157</v>
      </c>
      <c r="C60" s="47" t="s">
        <v>44</v>
      </c>
      <c r="D60" s="47" t="s">
        <v>41</v>
      </c>
      <c r="E60" s="48" t="s">
        <v>26</v>
      </c>
      <c r="G60" s="70">
        <v>3858.4</v>
      </c>
      <c r="H60" s="49">
        <f t="shared" si="0"/>
        <v>40</v>
      </c>
      <c r="I60" s="70">
        <v>154336</v>
      </c>
      <c r="J60" s="50" t="s">
        <v>166</v>
      </c>
      <c r="K60" s="50" t="s">
        <v>108</v>
      </c>
    </row>
    <row r="61" spans="1:11" ht="60" x14ac:dyDescent="0.2">
      <c r="A61" s="56">
        <v>3</v>
      </c>
      <c r="B61" s="72" t="s">
        <v>158</v>
      </c>
      <c r="C61" s="47" t="s">
        <v>44</v>
      </c>
      <c r="D61" s="47" t="s">
        <v>41</v>
      </c>
      <c r="E61" s="48" t="s">
        <v>26</v>
      </c>
      <c r="G61" s="70">
        <v>4317.54</v>
      </c>
      <c r="H61" s="49">
        <f t="shared" si="0"/>
        <v>120.00000000000001</v>
      </c>
      <c r="I61" s="70">
        <v>518104.80000000005</v>
      </c>
      <c r="J61" s="50" t="s">
        <v>166</v>
      </c>
      <c r="K61" s="50" t="s">
        <v>108</v>
      </c>
    </row>
    <row r="62" spans="1:11" ht="30" x14ac:dyDescent="0.2">
      <c r="A62" s="56">
        <v>4</v>
      </c>
      <c r="B62" s="72" t="s">
        <v>159</v>
      </c>
      <c r="C62" s="47" t="s">
        <v>44</v>
      </c>
      <c r="D62" s="47" t="s">
        <v>41</v>
      </c>
      <c r="E62" s="48" t="s">
        <v>26</v>
      </c>
      <c r="G62" s="70">
        <v>122.49</v>
      </c>
      <c r="H62" s="49">
        <f t="shared" si="0"/>
        <v>125</v>
      </c>
      <c r="I62" s="70">
        <v>15311.25</v>
      </c>
      <c r="J62" s="50" t="s">
        <v>166</v>
      </c>
      <c r="K62" s="50" t="s">
        <v>108</v>
      </c>
    </row>
    <row r="63" spans="1:11" ht="30" x14ac:dyDescent="0.2">
      <c r="A63" s="56">
        <v>5</v>
      </c>
      <c r="B63" s="72" t="s">
        <v>160</v>
      </c>
      <c r="C63" s="47" t="s">
        <v>44</v>
      </c>
      <c r="D63" s="47" t="s">
        <v>41</v>
      </c>
      <c r="E63" s="48" t="s">
        <v>26</v>
      </c>
      <c r="G63" s="70">
        <v>60</v>
      </c>
      <c r="H63" s="49">
        <f t="shared" si="0"/>
        <v>7500</v>
      </c>
      <c r="I63" s="70">
        <v>450000</v>
      </c>
      <c r="J63" s="50" t="s">
        <v>166</v>
      </c>
      <c r="K63" s="50" t="s">
        <v>108</v>
      </c>
    </row>
    <row r="64" spans="1:11" ht="30" x14ac:dyDescent="0.2">
      <c r="A64" s="56">
        <v>6</v>
      </c>
      <c r="B64" s="72" t="s">
        <v>161</v>
      </c>
      <c r="C64" s="47" t="s">
        <v>44</v>
      </c>
      <c r="D64" s="47" t="s">
        <v>41</v>
      </c>
      <c r="E64" s="48" t="s">
        <v>26</v>
      </c>
      <c r="G64" s="70">
        <v>122.49</v>
      </c>
      <c r="H64" s="49">
        <f t="shared" si="0"/>
        <v>179.99999999999997</v>
      </c>
      <c r="I64" s="70">
        <v>22048.199999999997</v>
      </c>
      <c r="J64" s="50" t="s">
        <v>166</v>
      </c>
      <c r="K64" s="50" t="s">
        <v>108</v>
      </c>
    </row>
    <row r="65" spans="1:11" ht="30" x14ac:dyDescent="0.2">
      <c r="A65" s="56">
        <v>7</v>
      </c>
      <c r="B65" s="72" t="s">
        <v>162</v>
      </c>
      <c r="C65" s="47" t="s">
        <v>44</v>
      </c>
      <c r="D65" s="47" t="s">
        <v>41</v>
      </c>
      <c r="E65" s="48" t="s">
        <v>26</v>
      </c>
      <c r="G65" s="70">
        <v>30</v>
      </c>
      <c r="H65" s="49">
        <f t="shared" si="0"/>
        <v>2400</v>
      </c>
      <c r="I65" s="70">
        <v>72000</v>
      </c>
      <c r="J65" s="50" t="s">
        <v>166</v>
      </c>
      <c r="K65" s="50" t="s">
        <v>108</v>
      </c>
    </row>
    <row r="66" spans="1:11" ht="30" x14ac:dyDescent="0.2">
      <c r="A66" s="56">
        <v>8</v>
      </c>
      <c r="B66" s="72" t="s">
        <v>163</v>
      </c>
      <c r="C66" s="47" t="s">
        <v>44</v>
      </c>
      <c r="D66" s="47" t="s">
        <v>41</v>
      </c>
      <c r="E66" s="48" t="s">
        <v>26</v>
      </c>
      <c r="G66" s="70">
        <v>22</v>
      </c>
      <c r="H66" s="49">
        <f t="shared" si="0"/>
        <v>12000</v>
      </c>
      <c r="I66" s="70">
        <v>264000</v>
      </c>
      <c r="J66" s="50" t="s">
        <v>166</v>
      </c>
      <c r="K66" s="50" t="s">
        <v>108</v>
      </c>
    </row>
    <row r="67" spans="1:11" ht="30" x14ac:dyDescent="0.2">
      <c r="A67" s="56">
        <v>9</v>
      </c>
      <c r="B67" s="72" t="s">
        <v>164</v>
      </c>
      <c r="C67" s="47" t="s">
        <v>44</v>
      </c>
      <c r="D67" s="47" t="s">
        <v>41</v>
      </c>
      <c r="E67" s="48" t="s">
        <v>26</v>
      </c>
      <c r="G67" s="70">
        <v>28.35</v>
      </c>
      <c r="H67" s="49">
        <f t="shared" si="0"/>
        <v>800</v>
      </c>
      <c r="I67" s="70">
        <v>22680</v>
      </c>
      <c r="J67" s="50" t="s">
        <v>166</v>
      </c>
      <c r="K67" s="50" t="s">
        <v>108</v>
      </c>
    </row>
    <row r="68" spans="1:11" ht="30" x14ac:dyDescent="0.2">
      <c r="A68" s="56">
        <v>10</v>
      </c>
      <c r="B68" s="72" t="s">
        <v>165</v>
      </c>
      <c r="C68" s="47" t="s">
        <v>44</v>
      </c>
      <c r="D68" s="47" t="s">
        <v>41</v>
      </c>
      <c r="E68" s="48" t="s">
        <v>26</v>
      </c>
      <c r="G68" s="70">
        <v>30</v>
      </c>
      <c r="H68" s="49">
        <f t="shared" si="0"/>
        <v>10000</v>
      </c>
      <c r="I68" s="70">
        <v>300000</v>
      </c>
      <c r="J68" s="50" t="s">
        <v>166</v>
      </c>
      <c r="K68" s="50" t="s">
        <v>108</v>
      </c>
    </row>
    <row r="69" spans="1:11" ht="15.75" x14ac:dyDescent="0.2">
      <c r="A69" s="380" t="s">
        <v>167</v>
      </c>
      <c r="B69" s="380"/>
      <c r="C69" s="380"/>
      <c r="D69" s="380"/>
      <c r="E69" s="380"/>
      <c r="F69" s="380"/>
      <c r="G69" s="380"/>
      <c r="H69" s="380"/>
      <c r="I69" s="380"/>
      <c r="J69" s="380"/>
      <c r="K69" s="380"/>
    </row>
    <row r="70" spans="1:11" ht="30" x14ac:dyDescent="0.2">
      <c r="A70" s="56">
        <v>1</v>
      </c>
      <c r="B70" s="72" t="s">
        <v>168</v>
      </c>
      <c r="C70" s="47" t="s">
        <v>44</v>
      </c>
      <c r="D70" s="47" t="s">
        <v>41</v>
      </c>
      <c r="E70" s="48" t="s">
        <v>26</v>
      </c>
      <c r="G70" s="70">
        <v>12</v>
      </c>
      <c r="H70" s="49">
        <f t="shared" si="0"/>
        <v>182678.19940476189</v>
      </c>
      <c r="I70" s="70">
        <v>2192138.3928571427</v>
      </c>
      <c r="J70" s="50" t="s">
        <v>42</v>
      </c>
      <c r="K70" s="50" t="s">
        <v>108</v>
      </c>
    </row>
    <row r="71" spans="1:11" ht="45" x14ac:dyDescent="0.2">
      <c r="A71" s="56">
        <v>2</v>
      </c>
      <c r="B71" s="72" t="s">
        <v>169</v>
      </c>
      <c r="C71" s="47" t="s">
        <v>44</v>
      </c>
      <c r="D71" s="47" t="s">
        <v>41</v>
      </c>
      <c r="E71" s="48" t="s">
        <v>26</v>
      </c>
      <c r="G71" s="70">
        <v>365</v>
      </c>
      <c r="H71" s="49">
        <f t="shared" ref="H71:H135" si="1">I71/G71</f>
        <v>2366.0219999999999</v>
      </c>
      <c r="I71" s="70">
        <v>863598.03</v>
      </c>
      <c r="J71" s="50" t="s">
        <v>132</v>
      </c>
      <c r="K71" s="50" t="s">
        <v>108</v>
      </c>
    </row>
    <row r="72" spans="1:11" ht="60" x14ac:dyDescent="0.2">
      <c r="A72" s="56">
        <v>3</v>
      </c>
      <c r="B72" s="72" t="s">
        <v>170</v>
      </c>
      <c r="C72" s="47" t="s">
        <v>44</v>
      </c>
      <c r="D72" s="47" t="s">
        <v>41</v>
      </c>
      <c r="E72" s="48" t="s">
        <v>26</v>
      </c>
      <c r="G72" s="70">
        <v>180</v>
      </c>
      <c r="H72" s="49">
        <f t="shared" si="1"/>
        <v>1467.0840000000001</v>
      </c>
      <c r="I72" s="70">
        <v>264075.12</v>
      </c>
      <c r="J72" s="50" t="s">
        <v>132</v>
      </c>
      <c r="K72" s="50" t="s">
        <v>108</v>
      </c>
    </row>
    <row r="73" spans="1:11" ht="45" x14ac:dyDescent="0.2">
      <c r="A73" s="56">
        <v>4</v>
      </c>
      <c r="B73" s="72" t="s">
        <v>171</v>
      </c>
      <c r="C73" s="47" t="s">
        <v>44</v>
      </c>
      <c r="D73" s="47" t="s">
        <v>41</v>
      </c>
      <c r="E73" s="48" t="s">
        <v>26</v>
      </c>
      <c r="G73" s="73">
        <v>1</v>
      </c>
      <c r="H73" s="49">
        <f t="shared" si="1"/>
        <v>430000</v>
      </c>
      <c r="I73" s="70">
        <v>430000</v>
      </c>
      <c r="J73" s="50" t="s">
        <v>175</v>
      </c>
      <c r="K73" s="50" t="s">
        <v>108</v>
      </c>
    </row>
    <row r="74" spans="1:11" ht="45" x14ac:dyDescent="0.2">
      <c r="A74" s="56">
        <v>5</v>
      </c>
      <c r="B74" s="72" t="s">
        <v>172</v>
      </c>
      <c r="C74" s="47" t="s">
        <v>44</v>
      </c>
      <c r="D74" s="47" t="s">
        <v>41</v>
      </c>
      <c r="E74" s="48" t="s">
        <v>26</v>
      </c>
      <c r="G74" s="73">
        <v>4</v>
      </c>
      <c r="H74" s="49">
        <f t="shared" si="1"/>
        <v>563850</v>
      </c>
      <c r="I74" s="70">
        <v>2255400</v>
      </c>
      <c r="J74" s="50" t="s">
        <v>132</v>
      </c>
      <c r="K74" s="50" t="s">
        <v>108</v>
      </c>
    </row>
    <row r="75" spans="1:11" ht="75" x14ac:dyDescent="0.2">
      <c r="A75" s="56">
        <v>6</v>
      </c>
      <c r="B75" s="72" t="s">
        <v>173</v>
      </c>
      <c r="C75" s="47" t="s">
        <v>44</v>
      </c>
      <c r="D75" s="47" t="s">
        <v>41</v>
      </c>
      <c r="E75" s="48" t="s">
        <v>26</v>
      </c>
      <c r="G75" s="70">
        <v>17</v>
      </c>
      <c r="H75" s="49">
        <f t="shared" si="1"/>
        <v>12755.339520000001</v>
      </c>
      <c r="I75" s="70">
        <v>216840.77184000003</v>
      </c>
      <c r="J75" s="50" t="s">
        <v>136</v>
      </c>
      <c r="K75" s="50" t="s">
        <v>108</v>
      </c>
    </row>
    <row r="76" spans="1:11" ht="30" x14ac:dyDescent="0.2">
      <c r="A76" s="56">
        <v>7</v>
      </c>
      <c r="B76" s="72" t="s">
        <v>174</v>
      </c>
      <c r="C76" s="47" t="s">
        <v>44</v>
      </c>
      <c r="D76" s="47" t="s">
        <v>41</v>
      </c>
      <c r="E76" s="48" t="s">
        <v>26</v>
      </c>
      <c r="G76" s="70">
        <v>2</v>
      </c>
      <c r="H76" s="49">
        <f t="shared" si="1"/>
        <v>982710.00000000012</v>
      </c>
      <c r="I76" s="70">
        <v>1965420.0000000002</v>
      </c>
      <c r="J76" s="50" t="s">
        <v>136</v>
      </c>
      <c r="K76" s="50" t="s">
        <v>108</v>
      </c>
    </row>
    <row r="77" spans="1:11" ht="15.75" x14ac:dyDescent="0.2">
      <c r="A77" s="380" t="s">
        <v>176</v>
      </c>
      <c r="B77" s="380"/>
      <c r="C77" s="380"/>
      <c r="D77" s="380"/>
      <c r="E77" s="380"/>
      <c r="F77" s="380"/>
      <c r="G77" s="380"/>
      <c r="H77" s="380"/>
      <c r="I77" s="380"/>
      <c r="J77" s="380"/>
      <c r="K77" s="380"/>
    </row>
    <row r="78" spans="1:11" ht="30" x14ac:dyDescent="0.2">
      <c r="A78" s="56">
        <v>1</v>
      </c>
      <c r="B78" s="72" t="s">
        <v>177</v>
      </c>
      <c r="C78" s="47" t="s">
        <v>44</v>
      </c>
      <c r="D78" s="47" t="s">
        <v>41</v>
      </c>
      <c r="E78" s="48" t="s">
        <v>26</v>
      </c>
      <c r="G78" s="70">
        <v>1</v>
      </c>
      <c r="H78" s="49">
        <f t="shared" si="1"/>
        <v>493810.16399999987</v>
      </c>
      <c r="I78" s="70">
        <v>493810.16399999987</v>
      </c>
      <c r="J78" s="50" t="s">
        <v>226</v>
      </c>
      <c r="K78" s="50" t="s">
        <v>108</v>
      </c>
    </row>
    <row r="79" spans="1:11" ht="30" x14ac:dyDescent="0.2">
      <c r="A79" s="56">
        <v>2</v>
      </c>
      <c r="B79" s="72" t="s">
        <v>178</v>
      </c>
      <c r="C79" s="47" t="s">
        <v>44</v>
      </c>
      <c r="D79" s="47" t="s">
        <v>41</v>
      </c>
      <c r="E79" s="48" t="s">
        <v>26</v>
      </c>
      <c r="G79" s="70">
        <v>102</v>
      </c>
      <c r="H79" s="49">
        <f t="shared" si="1"/>
        <v>4623.464705882353</v>
      </c>
      <c r="I79" s="70">
        <v>471593.4</v>
      </c>
      <c r="J79" s="50" t="s">
        <v>226</v>
      </c>
      <c r="K79" s="50" t="s">
        <v>108</v>
      </c>
    </row>
    <row r="80" spans="1:11" ht="45" x14ac:dyDescent="0.2">
      <c r="A80" s="56">
        <v>3</v>
      </c>
      <c r="B80" s="72" t="s">
        <v>179</v>
      </c>
      <c r="C80" s="47" t="s">
        <v>44</v>
      </c>
      <c r="D80" s="47" t="s">
        <v>41</v>
      </c>
      <c r="E80" s="48" t="s">
        <v>26</v>
      </c>
      <c r="G80" s="70">
        <v>11</v>
      </c>
      <c r="H80" s="49">
        <f t="shared" si="1"/>
        <v>63289.28571428571</v>
      </c>
      <c r="I80" s="70">
        <v>696182.14285714284</v>
      </c>
      <c r="J80" s="50" t="s">
        <v>226</v>
      </c>
      <c r="K80" s="50" t="s">
        <v>108</v>
      </c>
    </row>
    <row r="81" spans="1:11" ht="45" x14ac:dyDescent="0.2">
      <c r="A81" s="56">
        <v>4</v>
      </c>
      <c r="B81" s="72" t="s">
        <v>180</v>
      </c>
      <c r="C81" s="47" t="s">
        <v>44</v>
      </c>
      <c r="D81" s="47" t="s">
        <v>41</v>
      </c>
      <c r="E81" s="48" t="s">
        <v>26</v>
      </c>
      <c r="G81" s="70">
        <v>4</v>
      </c>
      <c r="H81" s="49">
        <f t="shared" si="1"/>
        <v>274397.41071428568</v>
      </c>
      <c r="I81" s="70">
        <v>1097589.6428571427</v>
      </c>
      <c r="J81" s="50" t="s">
        <v>226</v>
      </c>
      <c r="K81" s="50" t="s">
        <v>108</v>
      </c>
    </row>
    <row r="82" spans="1:11" ht="30" x14ac:dyDescent="0.2">
      <c r="A82" s="56">
        <v>5</v>
      </c>
      <c r="B82" s="65" t="s">
        <v>181</v>
      </c>
      <c r="C82" s="47" t="s">
        <v>44</v>
      </c>
      <c r="D82" s="47" t="s">
        <v>41</v>
      </c>
      <c r="E82" s="48" t="s">
        <v>26</v>
      </c>
      <c r="G82" s="70">
        <v>36</v>
      </c>
      <c r="H82" s="49">
        <f t="shared" si="1"/>
        <v>2497.0500000000002</v>
      </c>
      <c r="I82" s="70">
        <v>89893.8</v>
      </c>
      <c r="J82" s="50" t="s">
        <v>226</v>
      </c>
      <c r="K82" s="50" t="s">
        <v>108</v>
      </c>
    </row>
    <row r="83" spans="1:11" ht="30" x14ac:dyDescent="0.2">
      <c r="A83" s="56">
        <v>6</v>
      </c>
      <c r="B83" s="65" t="s">
        <v>182</v>
      </c>
      <c r="C83" s="47" t="s">
        <v>44</v>
      </c>
      <c r="D83" s="47" t="s">
        <v>41</v>
      </c>
      <c r="E83" s="48" t="s">
        <v>26</v>
      </c>
      <c r="G83" s="70">
        <v>16</v>
      </c>
      <c r="H83" s="49">
        <f t="shared" si="1"/>
        <v>2497.0500000000002</v>
      </c>
      <c r="I83" s="70">
        <v>39952.800000000003</v>
      </c>
      <c r="J83" s="50" t="s">
        <v>226</v>
      </c>
      <c r="K83" s="50" t="s">
        <v>108</v>
      </c>
    </row>
    <row r="84" spans="1:11" ht="30" x14ac:dyDescent="0.2">
      <c r="A84" s="56">
        <v>7</v>
      </c>
      <c r="B84" s="65" t="s">
        <v>183</v>
      </c>
      <c r="C84" s="47" t="s">
        <v>44</v>
      </c>
      <c r="D84" s="47" t="s">
        <v>41</v>
      </c>
      <c r="E84" s="48" t="s">
        <v>26</v>
      </c>
      <c r="G84" s="70">
        <v>16</v>
      </c>
      <c r="H84" s="49">
        <f t="shared" si="1"/>
        <v>2497.0500000000002</v>
      </c>
      <c r="I84" s="70">
        <v>39952.800000000003</v>
      </c>
      <c r="J84" s="50" t="s">
        <v>226</v>
      </c>
      <c r="K84" s="50" t="s">
        <v>108</v>
      </c>
    </row>
    <row r="85" spans="1:11" ht="30" x14ac:dyDescent="0.2">
      <c r="A85" s="56">
        <v>8</v>
      </c>
      <c r="B85" s="65" t="s">
        <v>184</v>
      </c>
      <c r="C85" s="47" t="s">
        <v>44</v>
      </c>
      <c r="D85" s="47" t="s">
        <v>41</v>
      </c>
      <c r="E85" s="48" t="s">
        <v>26</v>
      </c>
      <c r="G85" s="70">
        <v>29</v>
      </c>
      <c r="H85" s="49">
        <f t="shared" si="1"/>
        <v>2497.0500000000002</v>
      </c>
      <c r="I85" s="70">
        <v>72414.450000000012</v>
      </c>
      <c r="J85" s="50" t="s">
        <v>226</v>
      </c>
      <c r="K85" s="50" t="s">
        <v>108</v>
      </c>
    </row>
    <row r="86" spans="1:11" ht="30" x14ac:dyDescent="0.2">
      <c r="A86" s="56">
        <v>9</v>
      </c>
      <c r="B86" s="65" t="s">
        <v>185</v>
      </c>
      <c r="C86" s="47" t="s">
        <v>44</v>
      </c>
      <c r="D86" s="47" t="s">
        <v>41</v>
      </c>
      <c r="E86" s="48" t="s">
        <v>26</v>
      </c>
      <c r="G86" s="70">
        <v>4</v>
      </c>
      <c r="H86" s="49">
        <f t="shared" si="1"/>
        <v>2497.0500000000002</v>
      </c>
      <c r="I86" s="70">
        <v>9988.2000000000007</v>
      </c>
      <c r="J86" s="50" t="s">
        <v>226</v>
      </c>
      <c r="K86" s="50" t="s">
        <v>108</v>
      </c>
    </row>
    <row r="87" spans="1:11" ht="30" x14ac:dyDescent="0.2">
      <c r="A87" s="56">
        <v>10</v>
      </c>
      <c r="B87" s="65" t="s">
        <v>186</v>
      </c>
      <c r="C87" s="47" t="s">
        <v>44</v>
      </c>
      <c r="D87" s="47" t="s">
        <v>41</v>
      </c>
      <c r="E87" s="48" t="s">
        <v>26</v>
      </c>
      <c r="G87" s="70">
        <v>2</v>
      </c>
      <c r="H87" s="49">
        <f t="shared" si="1"/>
        <v>2497.0500000000002</v>
      </c>
      <c r="I87" s="70">
        <v>4994.1000000000004</v>
      </c>
      <c r="J87" s="50" t="s">
        <v>226</v>
      </c>
      <c r="K87" s="50" t="s">
        <v>108</v>
      </c>
    </row>
    <row r="88" spans="1:11" ht="30" x14ac:dyDescent="0.2">
      <c r="A88" s="56">
        <v>11</v>
      </c>
      <c r="B88" s="65" t="s">
        <v>187</v>
      </c>
      <c r="C88" s="47" t="s">
        <v>44</v>
      </c>
      <c r="D88" s="47" t="s">
        <v>41</v>
      </c>
      <c r="E88" s="48" t="s">
        <v>26</v>
      </c>
      <c r="G88" s="70">
        <v>10</v>
      </c>
      <c r="H88" s="49">
        <f t="shared" si="1"/>
        <v>2497.0500000000002</v>
      </c>
      <c r="I88" s="70">
        <v>24970.5</v>
      </c>
      <c r="J88" s="50" t="s">
        <v>226</v>
      </c>
      <c r="K88" s="50" t="s">
        <v>108</v>
      </c>
    </row>
    <row r="89" spans="1:11" ht="30" x14ac:dyDescent="0.2">
      <c r="A89" s="56">
        <v>12</v>
      </c>
      <c r="B89" s="65" t="s">
        <v>188</v>
      </c>
      <c r="C89" s="47" t="s">
        <v>44</v>
      </c>
      <c r="D89" s="47" t="s">
        <v>41</v>
      </c>
      <c r="E89" s="48" t="s">
        <v>26</v>
      </c>
      <c r="G89" s="70">
        <v>1</v>
      </c>
      <c r="H89" s="49">
        <f t="shared" si="1"/>
        <v>2497.0500000000002</v>
      </c>
      <c r="I89" s="70">
        <v>2497.0500000000002</v>
      </c>
      <c r="J89" s="50" t="s">
        <v>226</v>
      </c>
      <c r="K89" s="50" t="s">
        <v>108</v>
      </c>
    </row>
    <row r="90" spans="1:11" ht="30" x14ac:dyDescent="0.2">
      <c r="A90" s="56">
        <v>13</v>
      </c>
      <c r="B90" s="65" t="s">
        <v>189</v>
      </c>
      <c r="C90" s="47" t="s">
        <v>44</v>
      </c>
      <c r="D90" s="47" t="s">
        <v>41</v>
      </c>
      <c r="E90" s="48" t="s">
        <v>26</v>
      </c>
      <c r="G90" s="70">
        <v>2</v>
      </c>
      <c r="H90" s="49">
        <f t="shared" si="1"/>
        <v>2497.0500000000002</v>
      </c>
      <c r="I90" s="70">
        <v>4994.1000000000004</v>
      </c>
      <c r="J90" s="50" t="s">
        <v>226</v>
      </c>
      <c r="K90" s="50" t="s">
        <v>108</v>
      </c>
    </row>
    <row r="91" spans="1:11" ht="30" x14ac:dyDescent="0.2">
      <c r="A91" s="56">
        <v>14</v>
      </c>
      <c r="B91" s="65" t="s">
        <v>190</v>
      </c>
      <c r="C91" s="47" t="s">
        <v>44</v>
      </c>
      <c r="D91" s="47" t="s">
        <v>41</v>
      </c>
      <c r="E91" s="48" t="s">
        <v>26</v>
      </c>
      <c r="G91" s="70">
        <v>2</v>
      </c>
      <c r="H91" s="49">
        <f t="shared" si="1"/>
        <v>17441.760000000002</v>
      </c>
      <c r="I91" s="70">
        <v>34883.520000000004</v>
      </c>
      <c r="J91" s="50" t="s">
        <v>226</v>
      </c>
      <c r="K91" s="50" t="s">
        <v>108</v>
      </c>
    </row>
    <row r="92" spans="1:11" ht="30" x14ac:dyDescent="0.2">
      <c r="A92" s="56">
        <v>15</v>
      </c>
      <c r="B92" s="65" t="s">
        <v>191</v>
      </c>
      <c r="C92" s="47" t="s">
        <v>44</v>
      </c>
      <c r="D92" s="47" t="s">
        <v>41</v>
      </c>
      <c r="E92" s="48" t="s">
        <v>26</v>
      </c>
      <c r="G92" s="70">
        <v>3</v>
      </c>
      <c r="H92" s="49">
        <f t="shared" si="1"/>
        <v>19960.29</v>
      </c>
      <c r="I92" s="70">
        <v>59880.87</v>
      </c>
      <c r="J92" s="50" t="s">
        <v>226</v>
      </c>
      <c r="K92" s="50" t="s">
        <v>108</v>
      </c>
    </row>
    <row r="93" spans="1:11" ht="30" x14ac:dyDescent="0.2">
      <c r="A93" s="56">
        <v>16</v>
      </c>
      <c r="B93" s="65" t="s">
        <v>192</v>
      </c>
      <c r="C93" s="47" t="s">
        <v>44</v>
      </c>
      <c r="D93" s="47" t="s">
        <v>41</v>
      </c>
      <c r="E93" s="48" t="s">
        <v>26</v>
      </c>
      <c r="G93" s="70">
        <v>1</v>
      </c>
      <c r="H93" s="49">
        <f t="shared" si="1"/>
        <v>7410.6</v>
      </c>
      <c r="I93" s="70">
        <v>7410.6</v>
      </c>
      <c r="J93" s="50" t="s">
        <v>226</v>
      </c>
      <c r="K93" s="50" t="s">
        <v>108</v>
      </c>
    </row>
    <row r="94" spans="1:11" ht="30" x14ac:dyDescent="0.2">
      <c r="A94" s="56">
        <v>17</v>
      </c>
      <c r="B94" s="65" t="s">
        <v>192</v>
      </c>
      <c r="C94" s="47" t="s">
        <v>44</v>
      </c>
      <c r="D94" s="47" t="s">
        <v>41</v>
      </c>
      <c r="E94" s="48" t="s">
        <v>26</v>
      </c>
      <c r="G94" s="70">
        <v>1</v>
      </c>
      <c r="H94" s="49">
        <f t="shared" si="1"/>
        <v>12565.800000000001</v>
      </c>
      <c r="I94" s="70">
        <v>12565.800000000001</v>
      </c>
      <c r="J94" s="50" t="s">
        <v>226</v>
      </c>
      <c r="K94" s="50" t="s">
        <v>108</v>
      </c>
    </row>
    <row r="95" spans="1:11" ht="30" x14ac:dyDescent="0.2">
      <c r="A95" s="56">
        <v>18</v>
      </c>
      <c r="B95" s="65" t="s">
        <v>192</v>
      </c>
      <c r="C95" s="47" t="s">
        <v>44</v>
      </c>
      <c r="D95" s="47" t="s">
        <v>41</v>
      </c>
      <c r="E95" s="48" t="s">
        <v>26</v>
      </c>
      <c r="G95" s="70">
        <v>1</v>
      </c>
      <c r="H95" s="49">
        <f t="shared" si="1"/>
        <v>7625.4000000000005</v>
      </c>
      <c r="I95" s="70">
        <v>7625.4000000000005</v>
      </c>
      <c r="J95" s="50" t="s">
        <v>226</v>
      </c>
      <c r="K95" s="50" t="s">
        <v>108</v>
      </c>
    </row>
    <row r="96" spans="1:11" ht="30" x14ac:dyDescent="0.2">
      <c r="A96" s="56">
        <v>19</v>
      </c>
      <c r="B96" s="65" t="s">
        <v>192</v>
      </c>
      <c r="C96" s="47" t="s">
        <v>44</v>
      </c>
      <c r="D96" s="47" t="s">
        <v>41</v>
      </c>
      <c r="E96" s="48" t="s">
        <v>26</v>
      </c>
      <c r="G96" s="70">
        <v>1</v>
      </c>
      <c r="H96" s="49">
        <f t="shared" si="1"/>
        <v>7625.4000000000005</v>
      </c>
      <c r="I96" s="70">
        <v>7625.4000000000005</v>
      </c>
      <c r="J96" s="50" t="s">
        <v>226</v>
      </c>
      <c r="K96" s="50" t="s">
        <v>108</v>
      </c>
    </row>
    <row r="97" spans="1:11" ht="30" x14ac:dyDescent="0.2">
      <c r="A97" s="56">
        <v>20</v>
      </c>
      <c r="B97" s="65" t="s">
        <v>192</v>
      </c>
      <c r="C97" s="47" t="s">
        <v>44</v>
      </c>
      <c r="D97" s="47" t="s">
        <v>41</v>
      </c>
      <c r="E97" s="48" t="s">
        <v>26</v>
      </c>
      <c r="G97" s="70">
        <v>1</v>
      </c>
      <c r="H97" s="49">
        <f t="shared" si="1"/>
        <v>7625.4000000000005</v>
      </c>
      <c r="I97" s="70">
        <v>7625.4000000000005</v>
      </c>
      <c r="J97" s="50" t="s">
        <v>226</v>
      </c>
      <c r="K97" s="50" t="s">
        <v>108</v>
      </c>
    </row>
    <row r="98" spans="1:11" ht="30" x14ac:dyDescent="0.2">
      <c r="A98" s="56">
        <v>21</v>
      </c>
      <c r="B98" s="65" t="s">
        <v>192</v>
      </c>
      <c r="C98" s="47" t="s">
        <v>44</v>
      </c>
      <c r="D98" s="47" t="s">
        <v>41</v>
      </c>
      <c r="E98" s="48" t="s">
        <v>26</v>
      </c>
      <c r="G98" s="70">
        <v>1</v>
      </c>
      <c r="H98" s="49">
        <f t="shared" si="1"/>
        <v>7625.4000000000005</v>
      </c>
      <c r="I98" s="70">
        <v>7625.4000000000005</v>
      </c>
      <c r="J98" s="50" t="s">
        <v>226</v>
      </c>
      <c r="K98" s="50" t="s">
        <v>108</v>
      </c>
    </row>
    <row r="99" spans="1:11" ht="30" x14ac:dyDescent="0.2">
      <c r="A99" s="56">
        <v>22</v>
      </c>
      <c r="B99" s="65" t="s">
        <v>192</v>
      </c>
      <c r="C99" s="47" t="s">
        <v>44</v>
      </c>
      <c r="D99" s="47" t="s">
        <v>41</v>
      </c>
      <c r="E99" s="48" t="s">
        <v>26</v>
      </c>
      <c r="G99" s="70">
        <v>1</v>
      </c>
      <c r="H99" s="49">
        <f t="shared" si="1"/>
        <v>7625.4000000000005</v>
      </c>
      <c r="I99" s="70">
        <v>7625.4000000000005</v>
      </c>
      <c r="J99" s="50" t="s">
        <v>226</v>
      </c>
      <c r="K99" s="50" t="s">
        <v>108</v>
      </c>
    </row>
    <row r="100" spans="1:11" ht="30" x14ac:dyDescent="0.2">
      <c r="A100" s="56">
        <v>23</v>
      </c>
      <c r="B100" s="65" t="s">
        <v>193</v>
      </c>
      <c r="C100" s="47" t="s">
        <v>44</v>
      </c>
      <c r="D100" s="47" t="s">
        <v>41</v>
      </c>
      <c r="E100" s="48" t="s">
        <v>26</v>
      </c>
      <c r="G100" s="70">
        <v>5</v>
      </c>
      <c r="H100" s="49">
        <f t="shared" si="1"/>
        <v>1525.0800000000002</v>
      </c>
      <c r="I100" s="70">
        <v>7625.4000000000005</v>
      </c>
      <c r="J100" s="50" t="s">
        <v>226</v>
      </c>
      <c r="K100" s="50" t="s">
        <v>108</v>
      </c>
    </row>
    <row r="101" spans="1:11" ht="30" x14ac:dyDescent="0.2">
      <c r="A101" s="56">
        <v>24</v>
      </c>
      <c r="B101" s="65" t="s">
        <v>194</v>
      </c>
      <c r="C101" s="47" t="s">
        <v>44</v>
      </c>
      <c r="D101" s="47" t="s">
        <v>41</v>
      </c>
      <c r="E101" s="48" t="s">
        <v>26</v>
      </c>
      <c r="G101" s="70">
        <v>1</v>
      </c>
      <c r="H101" s="49">
        <f t="shared" si="1"/>
        <v>7877.7900000000009</v>
      </c>
      <c r="I101" s="70">
        <v>7877.7900000000009</v>
      </c>
      <c r="J101" s="50" t="s">
        <v>226</v>
      </c>
      <c r="K101" s="50" t="s">
        <v>108</v>
      </c>
    </row>
    <row r="102" spans="1:11" ht="30" x14ac:dyDescent="0.2">
      <c r="A102" s="56">
        <v>25</v>
      </c>
      <c r="B102" s="65" t="s">
        <v>195</v>
      </c>
      <c r="C102" s="47" t="s">
        <v>44</v>
      </c>
      <c r="D102" s="47" t="s">
        <v>41</v>
      </c>
      <c r="E102" s="48" t="s">
        <v>26</v>
      </c>
      <c r="G102" s="70">
        <v>3</v>
      </c>
      <c r="H102" s="49">
        <f t="shared" si="1"/>
        <v>59607</v>
      </c>
      <c r="I102" s="70">
        <v>178821</v>
      </c>
      <c r="J102" s="50" t="s">
        <v>226</v>
      </c>
      <c r="K102" s="50" t="s">
        <v>108</v>
      </c>
    </row>
    <row r="103" spans="1:11" ht="30" x14ac:dyDescent="0.2">
      <c r="A103" s="56">
        <v>26</v>
      </c>
      <c r="B103" s="65" t="s">
        <v>196</v>
      </c>
      <c r="C103" s="47" t="s">
        <v>44</v>
      </c>
      <c r="D103" s="47" t="s">
        <v>41</v>
      </c>
      <c r="E103" s="48" t="s">
        <v>26</v>
      </c>
      <c r="G103" s="70">
        <v>2</v>
      </c>
      <c r="H103" s="49">
        <f t="shared" si="1"/>
        <v>14321.79</v>
      </c>
      <c r="I103" s="70">
        <v>28643.58</v>
      </c>
      <c r="J103" s="50" t="s">
        <v>226</v>
      </c>
      <c r="K103" s="50" t="s">
        <v>108</v>
      </c>
    </row>
    <row r="104" spans="1:11" ht="45" x14ac:dyDescent="0.2">
      <c r="A104" s="56">
        <v>27</v>
      </c>
      <c r="B104" s="74" t="s">
        <v>197</v>
      </c>
      <c r="C104" s="47" t="s">
        <v>44</v>
      </c>
      <c r="D104" s="47" t="s">
        <v>41</v>
      </c>
      <c r="E104" s="48" t="s">
        <v>26</v>
      </c>
      <c r="G104" s="70">
        <v>2</v>
      </c>
      <c r="H104" s="49">
        <f t="shared" si="1"/>
        <v>14321.79</v>
      </c>
      <c r="I104" s="70">
        <v>28643.58</v>
      </c>
      <c r="J104" s="50" t="s">
        <v>226</v>
      </c>
      <c r="K104" s="50" t="s">
        <v>108</v>
      </c>
    </row>
    <row r="105" spans="1:11" ht="30" x14ac:dyDescent="0.2">
      <c r="A105" s="56">
        <v>28</v>
      </c>
      <c r="B105" s="65" t="s">
        <v>198</v>
      </c>
      <c r="C105" s="47" t="s">
        <v>44</v>
      </c>
      <c r="D105" s="47" t="s">
        <v>41</v>
      </c>
      <c r="E105" s="48" t="s">
        <v>26</v>
      </c>
      <c r="G105" s="70">
        <v>5</v>
      </c>
      <c r="H105" s="49">
        <f t="shared" si="1"/>
        <v>14321.790000000003</v>
      </c>
      <c r="I105" s="70">
        <v>71608.950000000012</v>
      </c>
      <c r="J105" s="50" t="s">
        <v>226</v>
      </c>
      <c r="K105" s="50" t="s">
        <v>108</v>
      </c>
    </row>
    <row r="106" spans="1:11" ht="30" x14ac:dyDescent="0.2">
      <c r="A106" s="56">
        <v>29</v>
      </c>
      <c r="B106" s="65" t="s">
        <v>199</v>
      </c>
      <c r="C106" s="47" t="s">
        <v>44</v>
      </c>
      <c r="D106" s="47" t="s">
        <v>41</v>
      </c>
      <c r="E106" s="48" t="s">
        <v>26</v>
      </c>
      <c r="G106" s="70">
        <v>5</v>
      </c>
      <c r="H106" s="49">
        <f t="shared" si="1"/>
        <v>14321.790000000003</v>
      </c>
      <c r="I106" s="70">
        <v>71608.950000000012</v>
      </c>
      <c r="J106" s="50" t="s">
        <v>226</v>
      </c>
      <c r="K106" s="50" t="s">
        <v>108</v>
      </c>
    </row>
    <row r="107" spans="1:11" ht="30" x14ac:dyDescent="0.2">
      <c r="A107" s="56">
        <v>30</v>
      </c>
      <c r="B107" s="65" t="s">
        <v>200</v>
      </c>
      <c r="C107" s="47" t="s">
        <v>44</v>
      </c>
      <c r="D107" s="47" t="s">
        <v>41</v>
      </c>
      <c r="E107" s="48" t="s">
        <v>26</v>
      </c>
      <c r="G107" s="70">
        <v>5</v>
      </c>
      <c r="H107" s="49">
        <f t="shared" si="1"/>
        <v>14321.790000000003</v>
      </c>
      <c r="I107" s="70">
        <v>71608.950000000012</v>
      </c>
      <c r="J107" s="50" t="s">
        <v>226</v>
      </c>
      <c r="K107" s="50" t="s">
        <v>108</v>
      </c>
    </row>
    <row r="108" spans="1:11" ht="30" x14ac:dyDescent="0.2">
      <c r="A108" s="56">
        <v>31</v>
      </c>
      <c r="B108" s="65" t="s">
        <v>201</v>
      </c>
      <c r="C108" s="47" t="s">
        <v>44</v>
      </c>
      <c r="D108" s="47" t="s">
        <v>41</v>
      </c>
      <c r="E108" s="48" t="s">
        <v>26</v>
      </c>
      <c r="G108" s="70">
        <v>5</v>
      </c>
      <c r="H108" s="49">
        <f t="shared" si="1"/>
        <v>14321.790000000003</v>
      </c>
      <c r="I108" s="70">
        <v>71608.950000000012</v>
      </c>
      <c r="J108" s="50" t="s">
        <v>226</v>
      </c>
      <c r="K108" s="50" t="s">
        <v>108</v>
      </c>
    </row>
    <row r="109" spans="1:11" ht="30" x14ac:dyDescent="0.2">
      <c r="A109" s="56">
        <v>32</v>
      </c>
      <c r="B109" s="65" t="s">
        <v>202</v>
      </c>
      <c r="C109" s="47" t="s">
        <v>44</v>
      </c>
      <c r="D109" s="47" t="s">
        <v>41</v>
      </c>
      <c r="E109" s="48" t="s">
        <v>26</v>
      </c>
      <c r="G109" s="70">
        <v>2</v>
      </c>
      <c r="H109" s="49">
        <f t="shared" si="1"/>
        <v>14321.79</v>
      </c>
      <c r="I109" s="70">
        <v>28643.58</v>
      </c>
      <c r="J109" s="50" t="s">
        <v>226</v>
      </c>
      <c r="K109" s="50" t="s">
        <v>108</v>
      </c>
    </row>
    <row r="110" spans="1:11" ht="30" x14ac:dyDescent="0.2">
      <c r="A110" s="56">
        <v>33</v>
      </c>
      <c r="B110" s="65" t="s">
        <v>203</v>
      </c>
      <c r="C110" s="47" t="s">
        <v>44</v>
      </c>
      <c r="D110" s="47" t="s">
        <v>41</v>
      </c>
      <c r="E110" s="48" t="s">
        <v>26</v>
      </c>
      <c r="G110" s="70">
        <v>1</v>
      </c>
      <c r="H110" s="49">
        <f t="shared" si="1"/>
        <v>14321.79</v>
      </c>
      <c r="I110" s="70">
        <v>14321.79</v>
      </c>
      <c r="J110" s="50" t="s">
        <v>226</v>
      </c>
      <c r="K110" s="50" t="s">
        <v>108</v>
      </c>
    </row>
    <row r="111" spans="1:11" ht="30" x14ac:dyDescent="0.2">
      <c r="A111" s="56">
        <v>34</v>
      </c>
      <c r="B111" s="65" t="s">
        <v>204</v>
      </c>
      <c r="C111" s="47" t="s">
        <v>44</v>
      </c>
      <c r="D111" s="47" t="s">
        <v>41</v>
      </c>
      <c r="E111" s="48" t="s">
        <v>26</v>
      </c>
      <c r="G111" s="70">
        <v>5</v>
      </c>
      <c r="H111" s="49">
        <f t="shared" si="1"/>
        <v>3597.9</v>
      </c>
      <c r="I111" s="70">
        <v>17989.5</v>
      </c>
      <c r="J111" s="50" t="s">
        <v>226</v>
      </c>
      <c r="K111" s="50" t="s">
        <v>108</v>
      </c>
    </row>
    <row r="112" spans="1:11" ht="30" x14ac:dyDescent="0.2">
      <c r="A112" s="56">
        <v>35</v>
      </c>
      <c r="B112" s="65" t="s">
        <v>205</v>
      </c>
      <c r="C112" s="47" t="s">
        <v>44</v>
      </c>
      <c r="D112" s="47" t="s">
        <v>41</v>
      </c>
      <c r="E112" s="48" t="s">
        <v>26</v>
      </c>
      <c r="G112" s="70">
        <v>3</v>
      </c>
      <c r="H112" s="49">
        <f t="shared" si="1"/>
        <v>1653.96</v>
      </c>
      <c r="I112" s="70">
        <v>4961.88</v>
      </c>
      <c r="J112" s="50" t="s">
        <v>226</v>
      </c>
      <c r="K112" s="50" t="s">
        <v>108</v>
      </c>
    </row>
    <row r="113" spans="1:11" ht="30" x14ac:dyDescent="0.2">
      <c r="A113" s="56">
        <v>36</v>
      </c>
      <c r="B113" s="65" t="s">
        <v>206</v>
      </c>
      <c r="C113" s="47" t="s">
        <v>44</v>
      </c>
      <c r="D113" s="47" t="s">
        <v>41</v>
      </c>
      <c r="E113" s="48" t="s">
        <v>26</v>
      </c>
      <c r="G113" s="70">
        <v>1</v>
      </c>
      <c r="H113" s="49">
        <f t="shared" si="1"/>
        <v>7840.2000000000007</v>
      </c>
      <c r="I113" s="70">
        <v>7840.2000000000007</v>
      </c>
      <c r="J113" s="50" t="s">
        <v>226</v>
      </c>
      <c r="K113" s="50" t="s">
        <v>108</v>
      </c>
    </row>
    <row r="114" spans="1:11" ht="30" x14ac:dyDescent="0.2">
      <c r="A114" s="56">
        <v>37</v>
      </c>
      <c r="B114" s="65" t="s">
        <v>207</v>
      </c>
      <c r="C114" s="47" t="s">
        <v>44</v>
      </c>
      <c r="D114" s="47" t="s">
        <v>41</v>
      </c>
      <c r="E114" s="48" t="s">
        <v>26</v>
      </c>
      <c r="G114" s="70">
        <v>1</v>
      </c>
      <c r="H114" s="49">
        <f t="shared" si="1"/>
        <v>28643.58</v>
      </c>
      <c r="I114" s="70">
        <v>28643.58</v>
      </c>
      <c r="J114" s="50" t="s">
        <v>226</v>
      </c>
      <c r="K114" s="50" t="s">
        <v>108</v>
      </c>
    </row>
    <row r="115" spans="1:11" ht="30" x14ac:dyDescent="0.2">
      <c r="A115" s="56">
        <v>38</v>
      </c>
      <c r="B115" s="65" t="s">
        <v>208</v>
      </c>
      <c r="C115" s="47" t="s">
        <v>44</v>
      </c>
      <c r="D115" s="47" t="s">
        <v>41</v>
      </c>
      <c r="E115" s="48" t="s">
        <v>26</v>
      </c>
      <c r="G115" s="70">
        <v>6</v>
      </c>
      <c r="H115" s="49">
        <f t="shared" si="1"/>
        <v>13639.800000000001</v>
      </c>
      <c r="I115" s="70">
        <v>81838.8</v>
      </c>
      <c r="J115" s="50" t="s">
        <v>226</v>
      </c>
      <c r="K115" s="50" t="s">
        <v>108</v>
      </c>
    </row>
    <row r="116" spans="1:11" ht="30" x14ac:dyDescent="0.2">
      <c r="A116" s="56">
        <v>39</v>
      </c>
      <c r="B116" s="65" t="s">
        <v>209</v>
      </c>
      <c r="C116" s="47" t="s">
        <v>44</v>
      </c>
      <c r="D116" s="47" t="s">
        <v>41</v>
      </c>
      <c r="E116" s="48" t="s">
        <v>26</v>
      </c>
      <c r="G116" s="70">
        <v>3</v>
      </c>
      <c r="H116" s="49">
        <f t="shared" si="1"/>
        <v>28643.58</v>
      </c>
      <c r="I116" s="70">
        <v>85930.74</v>
      </c>
      <c r="J116" s="50" t="s">
        <v>226</v>
      </c>
      <c r="K116" s="50" t="s">
        <v>108</v>
      </c>
    </row>
    <row r="117" spans="1:11" ht="30" x14ac:dyDescent="0.2">
      <c r="A117" s="56">
        <v>40</v>
      </c>
      <c r="B117" s="65" t="s">
        <v>210</v>
      </c>
      <c r="C117" s="47" t="s">
        <v>44</v>
      </c>
      <c r="D117" s="47" t="s">
        <v>41</v>
      </c>
      <c r="E117" s="48" t="s">
        <v>26</v>
      </c>
      <c r="G117" s="70">
        <v>1</v>
      </c>
      <c r="H117" s="49">
        <f t="shared" si="1"/>
        <v>4607.46</v>
      </c>
      <c r="I117" s="70">
        <v>4607.46</v>
      </c>
      <c r="J117" s="50" t="s">
        <v>226</v>
      </c>
      <c r="K117" s="50" t="s">
        <v>108</v>
      </c>
    </row>
    <row r="118" spans="1:11" ht="30" x14ac:dyDescent="0.2">
      <c r="A118" s="56">
        <v>41</v>
      </c>
      <c r="B118" s="65" t="s">
        <v>211</v>
      </c>
      <c r="C118" s="47" t="s">
        <v>44</v>
      </c>
      <c r="D118" s="47" t="s">
        <v>41</v>
      </c>
      <c r="E118" s="48" t="s">
        <v>26</v>
      </c>
      <c r="G118" s="70">
        <v>1</v>
      </c>
      <c r="H118" s="49">
        <f t="shared" si="1"/>
        <v>40812</v>
      </c>
      <c r="I118" s="70">
        <v>40812</v>
      </c>
      <c r="J118" s="50" t="s">
        <v>226</v>
      </c>
      <c r="K118" s="50" t="s">
        <v>108</v>
      </c>
    </row>
    <row r="119" spans="1:11" ht="30" x14ac:dyDescent="0.2">
      <c r="A119" s="56">
        <v>42</v>
      </c>
      <c r="B119" s="65" t="s">
        <v>212</v>
      </c>
      <c r="C119" s="47" t="s">
        <v>44</v>
      </c>
      <c r="D119" s="47" t="s">
        <v>41</v>
      </c>
      <c r="E119" s="48" t="s">
        <v>26</v>
      </c>
      <c r="G119" s="70">
        <v>1</v>
      </c>
      <c r="H119" s="49">
        <f t="shared" si="1"/>
        <v>40812</v>
      </c>
      <c r="I119" s="70">
        <v>40812</v>
      </c>
      <c r="J119" s="50" t="s">
        <v>226</v>
      </c>
      <c r="K119" s="50" t="s">
        <v>108</v>
      </c>
    </row>
    <row r="120" spans="1:11" ht="30" x14ac:dyDescent="0.2">
      <c r="A120" s="56">
        <v>43</v>
      </c>
      <c r="B120" s="65" t="s">
        <v>213</v>
      </c>
      <c r="C120" s="47" t="s">
        <v>44</v>
      </c>
      <c r="D120" s="47" t="s">
        <v>41</v>
      </c>
      <c r="E120" s="48" t="s">
        <v>26</v>
      </c>
      <c r="G120" s="70">
        <v>1</v>
      </c>
      <c r="H120" s="49">
        <f t="shared" si="1"/>
        <v>4843.7400000000007</v>
      </c>
      <c r="I120" s="70">
        <v>4843.7400000000007</v>
      </c>
      <c r="J120" s="50" t="s">
        <v>226</v>
      </c>
      <c r="K120" s="50" t="s">
        <v>108</v>
      </c>
    </row>
    <row r="121" spans="1:11" ht="30" x14ac:dyDescent="0.2">
      <c r="A121" s="56">
        <v>44</v>
      </c>
      <c r="B121" s="65" t="s">
        <v>214</v>
      </c>
      <c r="C121" s="47" t="s">
        <v>44</v>
      </c>
      <c r="D121" s="47" t="s">
        <v>41</v>
      </c>
      <c r="E121" s="48" t="s">
        <v>26</v>
      </c>
      <c r="G121" s="70">
        <v>1</v>
      </c>
      <c r="H121" s="49">
        <f t="shared" si="1"/>
        <v>3278.922</v>
      </c>
      <c r="I121" s="70">
        <v>3278.922</v>
      </c>
      <c r="J121" s="50" t="s">
        <v>226</v>
      </c>
      <c r="K121" s="50" t="s">
        <v>108</v>
      </c>
    </row>
    <row r="122" spans="1:11" ht="30" x14ac:dyDescent="0.2">
      <c r="A122" s="56">
        <v>45</v>
      </c>
      <c r="B122" s="65" t="s">
        <v>215</v>
      </c>
      <c r="C122" s="47" t="s">
        <v>44</v>
      </c>
      <c r="D122" s="47" t="s">
        <v>41</v>
      </c>
      <c r="E122" s="48" t="s">
        <v>26</v>
      </c>
      <c r="G122" s="70">
        <v>2</v>
      </c>
      <c r="H122" s="49">
        <f t="shared" si="1"/>
        <v>10004.310000000001</v>
      </c>
      <c r="I122" s="70">
        <v>20008.620000000003</v>
      </c>
      <c r="J122" s="50" t="s">
        <v>226</v>
      </c>
      <c r="K122" s="50" t="s">
        <v>108</v>
      </c>
    </row>
    <row r="123" spans="1:11" ht="30" x14ac:dyDescent="0.2">
      <c r="A123" s="56">
        <v>46</v>
      </c>
      <c r="B123" s="65" t="s">
        <v>216</v>
      </c>
      <c r="C123" s="47" t="s">
        <v>44</v>
      </c>
      <c r="D123" s="47" t="s">
        <v>41</v>
      </c>
      <c r="E123" s="48" t="s">
        <v>26</v>
      </c>
      <c r="G123" s="70">
        <v>2</v>
      </c>
      <c r="H123" s="49">
        <f t="shared" si="1"/>
        <v>10004.310000000001</v>
      </c>
      <c r="I123" s="70">
        <v>20008.620000000003</v>
      </c>
      <c r="J123" s="50" t="s">
        <v>226</v>
      </c>
      <c r="K123" s="50" t="s">
        <v>108</v>
      </c>
    </row>
    <row r="124" spans="1:11" ht="30" x14ac:dyDescent="0.2">
      <c r="A124" s="56">
        <v>47</v>
      </c>
      <c r="B124" s="65" t="s">
        <v>217</v>
      </c>
      <c r="C124" s="47" t="s">
        <v>44</v>
      </c>
      <c r="D124" s="47" t="s">
        <v>41</v>
      </c>
      <c r="E124" s="48" t="s">
        <v>26</v>
      </c>
      <c r="G124" s="70">
        <v>1</v>
      </c>
      <c r="H124" s="49">
        <f t="shared" si="1"/>
        <v>11980.470000000001</v>
      </c>
      <c r="I124" s="70">
        <v>11980.470000000001</v>
      </c>
      <c r="J124" s="50" t="s">
        <v>226</v>
      </c>
      <c r="K124" s="50" t="s">
        <v>108</v>
      </c>
    </row>
    <row r="125" spans="1:11" ht="30" x14ac:dyDescent="0.2">
      <c r="A125" s="56">
        <v>48</v>
      </c>
      <c r="B125" s="65" t="s">
        <v>218</v>
      </c>
      <c r="C125" s="47" t="s">
        <v>44</v>
      </c>
      <c r="D125" s="47" t="s">
        <v>41</v>
      </c>
      <c r="E125" s="48" t="s">
        <v>26</v>
      </c>
      <c r="G125" s="70">
        <v>1</v>
      </c>
      <c r="H125" s="49">
        <f t="shared" si="1"/>
        <v>8828.2800000000007</v>
      </c>
      <c r="I125" s="70">
        <v>8828.2800000000007</v>
      </c>
      <c r="J125" s="50" t="s">
        <v>226</v>
      </c>
      <c r="K125" s="50" t="s">
        <v>108</v>
      </c>
    </row>
    <row r="126" spans="1:11" ht="30" x14ac:dyDescent="0.2">
      <c r="A126" s="56">
        <v>49</v>
      </c>
      <c r="B126" s="65" t="s">
        <v>219</v>
      </c>
      <c r="C126" s="47" t="s">
        <v>44</v>
      </c>
      <c r="D126" s="47" t="s">
        <v>41</v>
      </c>
      <c r="E126" s="48" t="s">
        <v>26</v>
      </c>
      <c r="G126" s="70">
        <v>2</v>
      </c>
      <c r="H126" s="49">
        <f t="shared" si="1"/>
        <v>4288.482</v>
      </c>
      <c r="I126" s="70">
        <v>8576.9639999999999</v>
      </c>
      <c r="J126" s="50" t="s">
        <v>226</v>
      </c>
      <c r="K126" s="50" t="s">
        <v>108</v>
      </c>
    </row>
    <row r="127" spans="1:11" ht="30" x14ac:dyDescent="0.2">
      <c r="A127" s="56">
        <v>50</v>
      </c>
      <c r="B127" s="65" t="s">
        <v>220</v>
      </c>
      <c r="C127" s="47" t="s">
        <v>44</v>
      </c>
      <c r="D127" s="47" t="s">
        <v>41</v>
      </c>
      <c r="E127" s="48" t="s">
        <v>26</v>
      </c>
      <c r="G127" s="70">
        <v>4</v>
      </c>
      <c r="H127" s="49">
        <f t="shared" si="1"/>
        <v>14376.564</v>
      </c>
      <c r="I127" s="70">
        <v>57506.256000000001</v>
      </c>
      <c r="J127" s="50" t="s">
        <v>226</v>
      </c>
      <c r="K127" s="50" t="s">
        <v>108</v>
      </c>
    </row>
    <row r="128" spans="1:11" ht="30" x14ac:dyDescent="0.2">
      <c r="A128" s="56">
        <v>51</v>
      </c>
      <c r="B128" s="65" t="s">
        <v>221</v>
      </c>
      <c r="C128" s="47" t="s">
        <v>44</v>
      </c>
      <c r="D128" s="47" t="s">
        <v>41</v>
      </c>
      <c r="E128" s="48" t="s">
        <v>26</v>
      </c>
      <c r="G128" s="70">
        <v>3</v>
      </c>
      <c r="H128" s="49">
        <f t="shared" si="1"/>
        <v>4288.482</v>
      </c>
      <c r="I128" s="70">
        <v>12865.446</v>
      </c>
      <c r="J128" s="50" t="s">
        <v>226</v>
      </c>
      <c r="K128" s="50" t="s">
        <v>108</v>
      </c>
    </row>
    <row r="129" spans="1:11" ht="30" x14ac:dyDescent="0.2">
      <c r="A129" s="56">
        <v>52</v>
      </c>
      <c r="B129" s="65" t="s">
        <v>222</v>
      </c>
      <c r="C129" s="47" t="s">
        <v>44</v>
      </c>
      <c r="D129" s="47" t="s">
        <v>41</v>
      </c>
      <c r="E129" s="48" t="s">
        <v>26</v>
      </c>
      <c r="G129" s="70">
        <v>1</v>
      </c>
      <c r="H129" s="49">
        <f t="shared" si="1"/>
        <v>28121.616000000002</v>
      </c>
      <c r="I129" s="70">
        <v>28121.616000000002</v>
      </c>
      <c r="J129" s="50" t="s">
        <v>226</v>
      </c>
      <c r="K129" s="50" t="s">
        <v>108</v>
      </c>
    </row>
    <row r="130" spans="1:11" ht="45" x14ac:dyDescent="0.2">
      <c r="A130" s="56">
        <v>53</v>
      </c>
      <c r="B130" s="74" t="s">
        <v>223</v>
      </c>
      <c r="C130" s="47" t="s">
        <v>44</v>
      </c>
      <c r="D130" s="47" t="s">
        <v>41</v>
      </c>
      <c r="E130" s="48" t="s">
        <v>26</v>
      </c>
      <c r="G130" s="70">
        <v>1</v>
      </c>
      <c r="H130" s="49">
        <f t="shared" si="1"/>
        <v>12640.980000000001</v>
      </c>
      <c r="I130" s="70">
        <v>12640.980000000001</v>
      </c>
      <c r="J130" s="50" t="s">
        <v>226</v>
      </c>
      <c r="K130" s="50" t="s">
        <v>108</v>
      </c>
    </row>
    <row r="131" spans="1:11" ht="30" x14ac:dyDescent="0.2">
      <c r="A131" s="56">
        <v>54</v>
      </c>
      <c r="B131" s="65" t="s">
        <v>224</v>
      </c>
      <c r="C131" s="47" t="s">
        <v>44</v>
      </c>
      <c r="D131" s="47" t="s">
        <v>41</v>
      </c>
      <c r="E131" s="48" t="s">
        <v>26</v>
      </c>
      <c r="G131" s="70">
        <v>1</v>
      </c>
      <c r="H131" s="49">
        <f t="shared" si="1"/>
        <v>17184</v>
      </c>
      <c r="I131" s="70">
        <v>17184</v>
      </c>
      <c r="J131" s="50" t="s">
        <v>226</v>
      </c>
      <c r="K131" s="50" t="s">
        <v>108</v>
      </c>
    </row>
    <row r="132" spans="1:11" ht="30" x14ac:dyDescent="0.2">
      <c r="A132" s="56">
        <v>55</v>
      </c>
      <c r="B132" s="65" t="s">
        <v>225</v>
      </c>
      <c r="C132" s="47" t="s">
        <v>44</v>
      </c>
      <c r="D132" s="47" t="s">
        <v>41</v>
      </c>
      <c r="E132" s="48" t="s">
        <v>26</v>
      </c>
      <c r="G132" s="70">
        <v>1</v>
      </c>
      <c r="H132" s="49">
        <f t="shared" si="1"/>
        <v>17184</v>
      </c>
      <c r="I132" s="70">
        <v>17184</v>
      </c>
      <c r="J132" s="50" t="s">
        <v>226</v>
      </c>
      <c r="K132" s="50" t="s">
        <v>108</v>
      </c>
    </row>
    <row r="133" spans="1:11" ht="30" x14ac:dyDescent="0.2">
      <c r="A133" s="56">
        <v>56</v>
      </c>
      <c r="B133" s="65" t="s">
        <v>292</v>
      </c>
      <c r="C133" s="47" t="s">
        <v>44</v>
      </c>
      <c r="D133" s="47" t="s">
        <v>41</v>
      </c>
      <c r="E133" s="48" t="s">
        <v>26</v>
      </c>
      <c r="G133" s="70">
        <v>118</v>
      </c>
      <c r="H133" s="49">
        <f t="shared" si="1"/>
        <v>67.662000000000006</v>
      </c>
      <c r="I133" s="70">
        <v>7984.1160000000009</v>
      </c>
      <c r="J133" s="50" t="s">
        <v>226</v>
      </c>
      <c r="K133" s="50" t="s">
        <v>108</v>
      </c>
    </row>
    <row r="134" spans="1:11" ht="15.75" x14ac:dyDescent="0.2">
      <c r="A134" s="380" t="s">
        <v>227</v>
      </c>
      <c r="B134" s="380"/>
      <c r="C134" s="380"/>
      <c r="D134" s="380"/>
      <c r="E134" s="380"/>
      <c r="F134" s="380"/>
      <c r="G134" s="380"/>
      <c r="H134" s="380"/>
      <c r="I134" s="380"/>
      <c r="J134" s="380"/>
      <c r="K134" s="380"/>
    </row>
    <row r="135" spans="1:11" ht="30" x14ac:dyDescent="0.2">
      <c r="A135" s="56">
        <v>1</v>
      </c>
      <c r="B135" s="59" t="s">
        <v>228</v>
      </c>
      <c r="C135" s="47" t="s">
        <v>44</v>
      </c>
      <c r="D135" s="47" t="s">
        <v>41</v>
      </c>
      <c r="E135" s="48" t="s">
        <v>26</v>
      </c>
      <c r="G135" s="70">
        <v>7</v>
      </c>
      <c r="H135" s="49">
        <f t="shared" si="1"/>
        <v>12888</v>
      </c>
      <c r="I135" s="70">
        <v>90216</v>
      </c>
      <c r="J135" s="50" t="s">
        <v>70</v>
      </c>
      <c r="K135" s="50" t="s">
        <v>108</v>
      </c>
    </row>
    <row r="136" spans="1:11" ht="30" x14ac:dyDescent="0.2">
      <c r="A136" s="56">
        <v>2</v>
      </c>
      <c r="B136" s="59" t="s">
        <v>229</v>
      </c>
      <c r="C136" s="47" t="s">
        <v>44</v>
      </c>
      <c r="D136" s="47" t="s">
        <v>41</v>
      </c>
      <c r="E136" s="48" t="s">
        <v>26</v>
      </c>
      <c r="G136" s="70">
        <v>22</v>
      </c>
      <c r="H136" s="49">
        <f t="shared" ref="H136:H198" si="2">I136/G136</f>
        <v>51552</v>
      </c>
      <c r="I136" s="70">
        <v>1134144</v>
      </c>
      <c r="J136" s="50" t="s">
        <v>70</v>
      </c>
      <c r="K136" s="50" t="s">
        <v>108</v>
      </c>
    </row>
    <row r="137" spans="1:11" ht="30" x14ac:dyDescent="0.2">
      <c r="A137" s="56">
        <v>3</v>
      </c>
      <c r="B137" s="59" t="s">
        <v>230</v>
      </c>
      <c r="C137" s="47" t="s">
        <v>44</v>
      </c>
      <c r="D137" s="47" t="s">
        <v>41</v>
      </c>
      <c r="E137" s="48" t="s">
        <v>26</v>
      </c>
      <c r="G137" s="70">
        <v>6</v>
      </c>
      <c r="H137" s="49">
        <f t="shared" si="2"/>
        <v>77328</v>
      </c>
      <c r="I137" s="70">
        <v>463968</v>
      </c>
      <c r="J137" s="50" t="s">
        <v>70</v>
      </c>
      <c r="K137" s="50" t="s">
        <v>108</v>
      </c>
    </row>
    <row r="138" spans="1:11" ht="60" x14ac:dyDescent="0.2">
      <c r="A138" s="56">
        <v>4</v>
      </c>
      <c r="B138" s="65" t="s">
        <v>231</v>
      </c>
      <c r="C138" s="47" t="s">
        <v>44</v>
      </c>
      <c r="D138" s="47" t="s">
        <v>41</v>
      </c>
      <c r="E138" s="48" t="s">
        <v>26</v>
      </c>
      <c r="G138" s="70">
        <v>1</v>
      </c>
      <c r="H138" s="49">
        <f t="shared" si="2"/>
        <v>72495</v>
      </c>
      <c r="I138" s="70">
        <v>72495</v>
      </c>
      <c r="J138" s="50" t="s">
        <v>70</v>
      </c>
      <c r="K138" s="50" t="s">
        <v>108</v>
      </c>
    </row>
    <row r="139" spans="1:11" ht="30" x14ac:dyDescent="0.2">
      <c r="A139" s="56">
        <v>5</v>
      </c>
      <c r="B139" s="75" t="s">
        <v>232</v>
      </c>
      <c r="C139" s="47" t="s">
        <v>44</v>
      </c>
      <c r="D139" s="47" t="s">
        <v>41</v>
      </c>
      <c r="E139" s="48" t="s">
        <v>26</v>
      </c>
      <c r="G139" s="70">
        <v>1</v>
      </c>
      <c r="H139" s="49">
        <f t="shared" si="2"/>
        <v>215567.14746000001</v>
      </c>
      <c r="I139" s="70">
        <v>215567.14746000001</v>
      </c>
      <c r="J139" s="50" t="s">
        <v>70</v>
      </c>
      <c r="K139" s="50" t="s">
        <v>108</v>
      </c>
    </row>
    <row r="140" spans="1:11" ht="30" x14ac:dyDescent="0.2">
      <c r="A140" s="56">
        <v>6</v>
      </c>
      <c r="B140" s="75" t="s">
        <v>233</v>
      </c>
      <c r="C140" s="47" t="s">
        <v>44</v>
      </c>
      <c r="D140" s="47" t="s">
        <v>41</v>
      </c>
      <c r="E140" s="48" t="s">
        <v>26</v>
      </c>
      <c r="G140" s="70">
        <v>40</v>
      </c>
      <c r="H140" s="49">
        <f t="shared" si="2"/>
        <v>12216.749999999998</v>
      </c>
      <c r="I140" s="70">
        <v>488669.99999999994</v>
      </c>
      <c r="J140" s="50" t="s">
        <v>70</v>
      </c>
      <c r="K140" s="50" t="s">
        <v>108</v>
      </c>
    </row>
    <row r="141" spans="1:11" ht="30" x14ac:dyDescent="0.2">
      <c r="A141" s="56">
        <v>7</v>
      </c>
      <c r="B141" s="75" t="s">
        <v>234</v>
      </c>
      <c r="C141" s="47" t="s">
        <v>44</v>
      </c>
      <c r="D141" s="47" t="s">
        <v>41</v>
      </c>
      <c r="E141" s="48" t="s">
        <v>26</v>
      </c>
      <c r="G141" s="70">
        <v>20</v>
      </c>
      <c r="H141" s="49">
        <f t="shared" si="2"/>
        <v>12216.749999999998</v>
      </c>
      <c r="I141" s="70">
        <v>244334.99999999997</v>
      </c>
      <c r="J141" s="50" t="s">
        <v>70</v>
      </c>
      <c r="K141" s="50" t="s">
        <v>108</v>
      </c>
    </row>
    <row r="142" spans="1:11" ht="30" x14ac:dyDescent="0.2">
      <c r="A142" s="56">
        <v>8</v>
      </c>
      <c r="B142" s="75" t="s">
        <v>235</v>
      </c>
      <c r="C142" s="47" t="s">
        <v>44</v>
      </c>
      <c r="D142" s="47" t="s">
        <v>41</v>
      </c>
      <c r="E142" s="48" t="s">
        <v>26</v>
      </c>
      <c r="G142" s="70">
        <v>10</v>
      </c>
      <c r="H142" s="49">
        <f t="shared" si="2"/>
        <v>12216.749999999998</v>
      </c>
      <c r="I142" s="70">
        <v>122167.49999999999</v>
      </c>
      <c r="J142" s="50" t="s">
        <v>70</v>
      </c>
      <c r="K142" s="50" t="s">
        <v>108</v>
      </c>
    </row>
    <row r="143" spans="1:11" ht="45" x14ac:dyDescent="0.2">
      <c r="A143" s="56">
        <v>9</v>
      </c>
      <c r="B143" s="75" t="s">
        <v>236</v>
      </c>
      <c r="C143" s="47" t="s">
        <v>44</v>
      </c>
      <c r="D143" s="47" t="s">
        <v>41</v>
      </c>
      <c r="E143" s="48" t="s">
        <v>26</v>
      </c>
      <c r="G143" s="70">
        <v>12</v>
      </c>
      <c r="H143" s="49">
        <f t="shared" si="2"/>
        <v>85714.28571428571</v>
      </c>
      <c r="I143" s="70">
        <v>1028571.4285714285</v>
      </c>
      <c r="J143" s="50" t="s">
        <v>70</v>
      </c>
      <c r="K143" s="50" t="s">
        <v>108</v>
      </c>
    </row>
    <row r="144" spans="1:11" ht="15.75" x14ac:dyDescent="0.2">
      <c r="A144" s="380" t="s">
        <v>237</v>
      </c>
      <c r="B144" s="380"/>
      <c r="C144" s="380"/>
      <c r="D144" s="380"/>
      <c r="E144" s="380"/>
      <c r="F144" s="380"/>
      <c r="G144" s="380"/>
      <c r="H144" s="380"/>
      <c r="I144" s="380"/>
      <c r="J144" s="380"/>
      <c r="K144" s="380"/>
    </row>
    <row r="145" spans="1:11" ht="30" x14ac:dyDescent="0.2">
      <c r="A145" s="56">
        <v>1</v>
      </c>
      <c r="B145" s="75" t="s">
        <v>238</v>
      </c>
      <c r="C145" s="47" t="s">
        <v>44</v>
      </c>
      <c r="D145" s="47" t="s">
        <v>41</v>
      </c>
      <c r="E145" s="48" t="s">
        <v>26</v>
      </c>
      <c r="G145" s="70">
        <v>12</v>
      </c>
      <c r="H145" s="49">
        <f t="shared" si="2"/>
        <v>212562.5</v>
      </c>
      <c r="I145" s="49">
        <v>2550750</v>
      </c>
      <c r="J145" s="50" t="s">
        <v>45</v>
      </c>
      <c r="K145" s="50" t="s">
        <v>108</v>
      </c>
    </row>
    <row r="146" spans="1:11" ht="15.75" x14ac:dyDescent="0.2">
      <c r="A146" s="380" t="s">
        <v>242</v>
      </c>
      <c r="B146" s="380"/>
      <c r="C146" s="380"/>
      <c r="D146" s="380"/>
      <c r="E146" s="380"/>
      <c r="F146" s="380"/>
      <c r="G146" s="380"/>
      <c r="H146" s="380"/>
      <c r="I146" s="380"/>
      <c r="J146" s="380"/>
      <c r="K146" s="380"/>
    </row>
    <row r="147" spans="1:11" ht="75" x14ac:dyDescent="0.2">
      <c r="A147" s="56">
        <v>1</v>
      </c>
      <c r="B147" s="75" t="s">
        <v>239</v>
      </c>
      <c r="C147" s="47" t="s">
        <v>44</v>
      </c>
      <c r="D147" s="47" t="s">
        <v>41</v>
      </c>
      <c r="E147" s="48" t="s">
        <v>26</v>
      </c>
      <c r="G147" s="70">
        <v>12</v>
      </c>
      <c r="H147" s="49">
        <f t="shared" si="2"/>
        <v>203869.2691071429</v>
      </c>
      <c r="I147" s="70">
        <v>2446431.2292857147</v>
      </c>
      <c r="J147" s="50" t="s">
        <v>46</v>
      </c>
      <c r="K147" s="50" t="s">
        <v>108</v>
      </c>
    </row>
    <row r="148" spans="1:11" ht="45" x14ac:dyDescent="0.2">
      <c r="A148" s="56">
        <v>2</v>
      </c>
      <c r="B148" s="75" t="s">
        <v>240</v>
      </c>
      <c r="C148" s="47" t="s">
        <v>44</v>
      </c>
      <c r="D148" s="47" t="s">
        <v>41</v>
      </c>
      <c r="E148" s="48" t="s">
        <v>26</v>
      </c>
      <c r="G148" s="70">
        <v>12</v>
      </c>
      <c r="H148" s="49">
        <f t="shared" si="2"/>
        <v>372031.98900000006</v>
      </c>
      <c r="I148" s="70">
        <v>4464383.8680000007</v>
      </c>
      <c r="J148" s="50" t="s">
        <v>46</v>
      </c>
      <c r="K148" s="50" t="s">
        <v>108</v>
      </c>
    </row>
    <row r="149" spans="1:11" ht="30" x14ac:dyDescent="0.2">
      <c r="A149" s="56">
        <v>3</v>
      </c>
      <c r="B149" s="75" t="s">
        <v>241</v>
      </c>
      <c r="C149" s="47" t="s">
        <v>44</v>
      </c>
      <c r="D149" s="47" t="s">
        <v>41</v>
      </c>
      <c r="E149" s="48" t="s">
        <v>26</v>
      </c>
      <c r="G149" s="70">
        <v>12</v>
      </c>
      <c r="H149" s="49">
        <f t="shared" si="2"/>
        <v>226590.90900000001</v>
      </c>
      <c r="I149" s="70">
        <v>2719090.9080000003</v>
      </c>
      <c r="J149" s="50" t="s">
        <v>46</v>
      </c>
      <c r="K149" s="50" t="s">
        <v>108</v>
      </c>
    </row>
    <row r="150" spans="1:11" ht="15.75" x14ac:dyDescent="0.2">
      <c r="A150" s="380" t="s">
        <v>243</v>
      </c>
      <c r="B150" s="380"/>
      <c r="C150" s="380"/>
      <c r="D150" s="380"/>
      <c r="E150" s="380"/>
      <c r="F150" s="380"/>
      <c r="G150" s="380"/>
      <c r="H150" s="380"/>
      <c r="I150" s="380"/>
      <c r="J150" s="380"/>
      <c r="K150" s="380"/>
    </row>
    <row r="151" spans="1:11" ht="45" x14ac:dyDescent="0.2">
      <c r="A151" s="56">
        <v>1</v>
      </c>
      <c r="B151" s="76" t="s">
        <v>244</v>
      </c>
      <c r="C151" s="47" t="s">
        <v>44</v>
      </c>
      <c r="D151" s="47" t="s">
        <v>41</v>
      </c>
      <c r="E151" s="48" t="s">
        <v>26</v>
      </c>
      <c r="G151" s="70">
        <v>12</v>
      </c>
      <c r="H151" s="49">
        <f t="shared" si="2"/>
        <v>233854.70982142855</v>
      </c>
      <c r="I151" s="70">
        <v>2806256.5178571427</v>
      </c>
      <c r="J151" s="50" t="s">
        <v>45</v>
      </c>
      <c r="K151" s="50" t="s">
        <v>108</v>
      </c>
    </row>
    <row r="152" spans="1:11" ht="30" x14ac:dyDescent="0.2">
      <c r="A152" s="56">
        <v>2</v>
      </c>
      <c r="B152" s="75" t="s">
        <v>245</v>
      </c>
      <c r="C152" s="47" t="s">
        <v>44</v>
      </c>
      <c r="D152" s="47" t="s">
        <v>41</v>
      </c>
      <c r="E152" s="48" t="s">
        <v>26</v>
      </c>
      <c r="G152" s="70">
        <v>12</v>
      </c>
      <c r="H152" s="49">
        <f t="shared" si="2"/>
        <v>406591.57333928574</v>
      </c>
      <c r="I152" s="70">
        <v>4879098.8800714286</v>
      </c>
      <c r="J152" s="50" t="s">
        <v>46</v>
      </c>
      <c r="K152" s="50" t="s">
        <v>108</v>
      </c>
    </row>
    <row r="153" spans="1:11" ht="30" x14ac:dyDescent="0.2">
      <c r="A153" s="56">
        <v>3</v>
      </c>
      <c r="B153" s="75" t="s">
        <v>246</v>
      </c>
      <c r="C153" s="47" t="s">
        <v>44</v>
      </c>
      <c r="D153" s="47" t="s">
        <v>41</v>
      </c>
      <c r="E153" s="48" t="s">
        <v>26</v>
      </c>
      <c r="G153" s="70">
        <v>12</v>
      </c>
      <c r="H153" s="49">
        <f t="shared" si="2"/>
        <v>403595.77499999991</v>
      </c>
      <c r="I153" s="70">
        <v>4843149.2999999989</v>
      </c>
      <c r="J153" s="50" t="s">
        <v>46</v>
      </c>
      <c r="K153" s="50" t="s">
        <v>108</v>
      </c>
    </row>
    <row r="154" spans="1:11" ht="30" x14ac:dyDescent="0.2">
      <c r="A154" s="56">
        <v>4</v>
      </c>
      <c r="B154" s="75" t="s">
        <v>247</v>
      </c>
      <c r="C154" s="47" t="s">
        <v>44</v>
      </c>
      <c r="D154" s="47" t="s">
        <v>41</v>
      </c>
      <c r="E154" s="48" t="s">
        <v>26</v>
      </c>
      <c r="G154" s="70">
        <v>12</v>
      </c>
      <c r="H154" s="49">
        <f t="shared" si="2"/>
        <v>95812.94642857142</v>
      </c>
      <c r="I154" s="70">
        <v>1149755.357142857</v>
      </c>
      <c r="J154" s="50" t="s">
        <v>46</v>
      </c>
      <c r="K154" s="50" t="s">
        <v>108</v>
      </c>
    </row>
    <row r="155" spans="1:11" ht="15.75" x14ac:dyDescent="0.2">
      <c r="A155" s="380" t="s">
        <v>248</v>
      </c>
      <c r="B155" s="380"/>
      <c r="C155" s="380"/>
      <c r="D155" s="380"/>
      <c r="E155" s="380"/>
      <c r="F155" s="380"/>
      <c r="G155" s="380"/>
      <c r="H155" s="380"/>
      <c r="I155" s="380"/>
      <c r="J155" s="380"/>
      <c r="K155" s="380"/>
    </row>
    <row r="156" spans="1:11" ht="45" x14ac:dyDescent="0.2">
      <c r="A156" s="56">
        <v>1</v>
      </c>
      <c r="B156" s="77" t="s">
        <v>249</v>
      </c>
      <c r="C156" s="47" t="s">
        <v>44</v>
      </c>
      <c r="D156" s="47" t="s">
        <v>41</v>
      </c>
      <c r="E156" s="48" t="s">
        <v>26</v>
      </c>
      <c r="G156" s="70">
        <v>12</v>
      </c>
      <c r="H156" s="49">
        <f t="shared" si="2"/>
        <v>51552</v>
      </c>
      <c r="I156" s="70">
        <v>618624</v>
      </c>
      <c r="J156" s="50" t="s">
        <v>45</v>
      </c>
      <c r="K156" s="50" t="s">
        <v>108</v>
      </c>
    </row>
    <row r="157" spans="1:11" ht="120" x14ac:dyDescent="0.2">
      <c r="A157" s="56">
        <v>2</v>
      </c>
      <c r="B157" s="77" t="s">
        <v>250</v>
      </c>
      <c r="C157" s="47" t="s">
        <v>44</v>
      </c>
      <c r="D157" s="47" t="s">
        <v>41</v>
      </c>
      <c r="E157" s="48" t="s">
        <v>26</v>
      </c>
      <c r="G157" s="78">
        <f>4+28</f>
        <v>32</v>
      </c>
      <c r="H157" s="49">
        <f t="shared" si="2"/>
        <v>65969.866071428565</v>
      </c>
      <c r="I157" s="70">
        <v>2111035.7142857141</v>
      </c>
      <c r="J157" s="50" t="s">
        <v>70</v>
      </c>
      <c r="K157" s="50" t="s">
        <v>108</v>
      </c>
    </row>
    <row r="158" spans="1:11" ht="60" x14ac:dyDescent="0.2">
      <c r="A158" s="56">
        <v>3</v>
      </c>
      <c r="B158" s="59" t="s">
        <v>251</v>
      </c>
      <c r="C158" s="47" t="s">
        <v>44</v>
      </c>
      <c r="D158" s="47" t="s">
        <v>41</v>
      </c>
      <c r="E158" s="48" t="s">
        <v>26</v>
      </c>
      <c r="G158" s="78">
        <v>12</v>
      </c>
      <c r="H158" s="49">
        <f t="shared" si="2"/>
        <v>312499.99999999994</v>
      </c>
      <c r="I158" s="70">
        <v>3749999.9999999995</v>
      </c>
      <c r="J158" s="50" t="s">
        <v>45</v>
      </c>
      <c r="K158" s="50" t="s">
        <v>108</v>
      </c>
    </row>
    <row r="159" spans="1:11" ht="15.75" x14ac:dyDescent="0.2">
      <c r="A159" s="380" t="s">
        <v>252</v>
      </c>
      <c r="B159" s="380"/>
      <c r="C159" s="380"/>
      <c r="D159" s="380"/>
      <c r="E159" s="380"/>
      <c r="F159" s="380"/>
      <c r="G159" s="380"/>
      <c r="H159" s="380"/>
      <c r="I159" s="380"/>
      <c r="J159" s="380"/>
      <c r="K159" s="380"/>
    </row>
    <row r="160" spans="1:11" ht="30" x14ac:dyDescent="0.2">
      <c r="A160" s="56">
        <v>1</v>
      </c>
      <c r="B160" s="77" t="s">
        <v>253</v>
      </c>
      <c r="C160" s="47" t="s">
        <v>44</v>
      </c>
      <c r="D160" s="47" t="s">
        <v>41</v>
      </c>
      <c r="E160" s="48" t="s">
        <v>26</v>
      </c>
      <c r="G160" s="70">
        <v>12</v>
      </c>
      <c r="H160" s="49">
        <f t="shared" si="2"/>
        <v>465954.90000000008</v>
      </c>
      <c r="I160" s="70">
        <v>5591458.8000000007</v>
      </c>
      <c r="J160" s="50" t="s">
        <v>45</v>
      </c>
      <c r="K160" s="50" t="s">
        <v>108</v>
      </c>
    </row>
    <row r="161" spans="1:11" ht="45" x14ac:dyDescent="0.2">
      <c r="A161" s="56">
        <v>2</v>
      </c>
      <c r="B161" s="77" t="s">
        <v>254</v>
      </c>
      <c r="C161" s="47" t="s">
        <v>44</v>
      </c>
      <c r="D161" s="47" t="s">
        <v>41</v>
      </c>
      <c r="E161" s="48" t="s">
        <v>26</v>
      </c>
      <c r="G161" s="70">
        <v>12</v>
      </c>
      <c r="H161" s="49">
        <f t="shared" si="2"/>
        <v>33588.391071428567</v>
      </c>
      <c r="I161" s="70">
        <v>403060.69285714283</v>
      </c>
      <c r="J161" s="50" t="s">
        <v>45</v>
      </c>
      <c r="K161" s="50" t="s">
        <v>108</v>
      </c>
    </row>
    <row r="162" spans="1:11" ht="30" x14ac:dyDescent="0.2">
      <c r="A162" s="56">
        <v>3</v>
      </c>
      <c r="B162" s="77" t="s">
        <v>255</v>
      </c>
      <c r="C162" s="47" t="s">
        <v>44</v>
      </c>
      <c r="D162" s="47" t="s">
        <v>41</v>
      </c>
      <c r="E162" s="48" t="s">
        <v>26</v>
      </c>
      <c r="G162" s="70">
        <v>12</v>
      </c>
      <c r="H162" s="49">
        <f t="shared" si="2"/>
        <v>44750</v>
      </c>
      <c r="I162" s="70">
        <v>537000</v>
      </c>
      <c r="J162" s="50" t="s">
        <v>45</v>
      </c>
      <c r="K162" s="50" t="s">
        <v>108</v>
      </c>
    </row>
    <row r="163" spans="1:11" ht="30" x14ac:dyDescent="0.2">
      <c r="A163" s="56">
        <v>4</v>
      </c>
      <c r="B163" s="65" t="s">
        <v>256</v>
      </c>
      <c r="C163" s="47" t="s">
        <v>44</v>
      </c>
      <c r="D163" s="47" t="s">
        <v>41</v>
      </c>
      <c r="E163" s="48" t="s">
        <v>26</v>
      </c>
      <c r="G163" s="70">
        <v>12</v>
      </c>
      <c r="H163" s="49">
        <f t="shared" si="2"/>
        <v>111986.87499999999</v>
      </c>
      <c r="I163" s="70">
        <v>1343842.4999999998</v>
      </c>
      <c r="J163" s="50" t="s">
        <v>45</v>
      </c>
      <c r="K163" s="50" t="s">
        <v>108</v>
      </c>
    </row>
    <row r="164" spans="1:11" ht="15.75" x14ac:dyDescent="0.2">
      <c r="A164" s="380" t="s">
        <v>257</v>
      </c>
      <c r="B164" s="380"/>
      <c r="C164" s="380"/>
      <c r="D164" s="380"/>
      <c r="E164" s="380"/>
      <c r="F164" s="380"/>
      <c r="G164" s="380"/>
      <c r="H164" s="380"/>
      <c r="I164" s="380"/>
      <c r="J164" s="380"/>
      <c r="K164" s="380"/>
    </row>
    <row r="165" spans="1:11" ht="45" x14ac:dyDescent="0.2">
      <c r="A165" s="56">
        <v>1</v>
      </c>
      <c r="B165" s="77" t="s">
        <v>258</v>
      </c>
      <c r="C165" s="47" t="s">
        <v>44</v>
      </c>
      <c r="D165" s="47" t="s">
        <v>41</v>
      </c>
      <c r="E165" s="48" t="s">
        <v>26</v>
      </c>
      <c r="G165" s="70">
        <v>50</v>
      </c>
      <c r="H165" s="49">
        <f t="shared" si="2"/>
        <v>3643.9285714285716</v>
      </c>
      <c r="I165" s="70">
        <v>182196.42857142858</v>
      </c>
      <c r="J165" s="50" t="s">
        <v>42</v>
      </c>
      <c r="K165" s="50" t="s">
        <v>108</v>
      </c>
    </row>
    <row r="166" spans="1:11" ht="30" x14ac:dyDescent="0.2">
      <c r="A166" s="56">
        <v>2</v>
      </c>
      <c r="B166" s="77" t="s">
        <v>259</v>
      </c>
      <c r="C166" s="47" t="s">
        <v>44</v>
      </c>
      <c r="D166" s="47" t="s">
        <v>41</v>
      </c>
      <c r="E166" s="48" t="s">
        <v>26</v>
      </c>
      <c r="G166" s="70">
        <v>20</v>
      </c>
      <c r="H166" s="49">
        <f t="shared" si="2"/>
        <v>3452.1428571428564</v>
      </c>
      <c r="I166" s="70">
        <v>69042.85714285713</v>
      </c>
      <c r="J166" s="50" t="s">
        <v>42</v>
      </c>
      <c r="K166" s="50" t="s">
        <v>108</v>
      </c>
    </row>
    <row r="167" spans="1:11" ht="30" x14ac:dyDescent="0.2">
      <c r="A167" s="56">
        <v>3</v>
      </c>
      <c r="B167" s="77" t="s">
        <v>260</v>
      </c>
      <c r="C167" s="47" t="s">
        <v>44</v>
      </c>
      <c r="D167" s="47" t="s">
        <v>41</v>
      </c>
      <c r="E167" s="48" t="s">
        <v>26</v>
      </c>
      <c r="G167" s="70">
        <v>2</v>
      </c>
      <c r="H167" s="49">
        <f t="shared" si="2"/>
        <v>5753.5714285714284</v>
      </c>
      <c r="I167" s="70">
        <v>11507.142857142857</v>
      </c>
      <c r="J167" s="50" t="s">
        <v>166</v>
      </c>
      <c r="K167" s="50" t="s">
        <v>108</v>
      </c>
    </row>
    <row r="168" spans="1:11" ht="15.75" x14ac:dyDescent="0.2">
      <c r="A168" s="380" t="s">
        <v>261</v>
      </c>
      <c r="B168" s="380"/>
      <c r="C168" s="380"/>
      <c r="D168" s="380"/>
      <c r="E168" s="380"/>
      <c r="F168" s="380"/>
      <c r="G168" s="380"/>
      <c r="H168" s="380"/>
      <c r="I168" s="380"/>
      <c r="J168" s="380"/>
      <c r="K168" s="380"/>
    </row>
    <row r="169" spans="1:11" ht="30" x14ac:dyDescent="0.2">
      <c r="A169" s="56">
        <v>1</v>
      </c>
      <c r="B169" s="79" t="s">
        <v>262</v>
      </c>
      <c r="C169" s="47" t="s">
        <v>44</v>
      </c>
      <c r="D169" s="47" t="s">
        <v>41</v>
      </c>
      <c r="E169" s="48" t="s">
        <v>26</v>
      </c>
      <c r="G169" s="70">
        <v>1</v>
      </c>
      <c r="H169" s="49">
        <f t="shared" si="2"/>
        <v>33981.546587999997</v>
      </c>
      <c r="I169" s="80">
        <v>33981.546587999997</v>
      </c>
      <c r="J169" s="50" t="s">
        <v>45</v>
      </c>
      <c r="K169" s="50" t="s">
        <v>108</v>
      </c>
    </row>
    <row r="170" spans="1:11" ht="30" x14ac:dyDescent="0.2">
      <c r="A170" s="56">
        <v>2</v>
      </c>
      <c r="B170" s="81" t="s">
        <v>263</v>
      </c>
      <c r="C170" s="47" t="s">
        <v>44</v>
      </c>
      <c r="D170" s="47" t="s">
        <v>41</v>
      </c>
      <c r="E170" s="48" t="s">
        <v>26</v>
      </c>
      <c r="G170" s="70">
        <v>1</v>
      </c>
      <c r="H170" s="49">
        <f t="shared" si="2"/>
        <v>33981.546587999997</v>
      </c>
      <c r="I170" s="80">
        <v>33981.546587999997</v>
      </c>
      <c r="J170" s="50" t="s">
        <v>45</v>
      </c>
      <c r="K170" s="50" t="s">
        <v>108</v>
      </c>
    </row>
    <row r="171" spans="1:11" ht="30" x14ac:dyDescent="0.2">
      <c r="A171" s="56">
        <v>3</v>
      </c>
      <c r="B171" s="81" t="s">
        <v>264</v>
      </c>
      <c r="C171" s="47" t="s">
        <v>44</v>
      </c>
      <c r="D171" s="47" t="s">
        <v>41</v>
      </c>
      <c r="E171" s="48" t="s">
        <v>26</v>
      </c>
      <c r="G171" s="70">
        <v>1</v>
      </c>
      <c r="H171" s="49">
        <f t="shared" si="2"/>
        <v>56093.940539999996</v>
      </c>
      <c r="I171" s="70">
        <v>56093.940539999996</v>
      </c>
      <c r="J171" s="50" t="s">
        <v>45</v>
      </c>
      <c r="K171" s="50" t="s">
        <v>108</v>
      </c>
    </row>
    <row r="172" spans="1:11" ht="30" x14ac:dyDescent="0.2">
      <c r="A172" s="56">
        <v>4</v>
      </c>
      <c r="B172" s="81" t="s">
        <v>264</v>
      </c>
      <c r="C172" s="47" t="s">
        <v>44</v>
      </c>
      <c r="D172" s="47" t="s">
        <v>41</v>
      </c>
      <c r="E172" s="48" t="s">
        <v>26</v>
      </c>
      <c r="G172" s="70">
        <v>1</v>
      </c>
      <c r="H172" s="49">
        <f t="shared" si="2"/>
        <v>56093.940539999996</v>
      </c>
      <c r="I172" s="70">
        <v>56093.940539999996</v>
      </c>
      <c r="J172" s="50" t="s">
        <v>45</v>
      </c>
      <c r="K172" s="50" t="s">
        <v>108</v>
      </c>
    </row>
    <row r="173" spans="1:11" ht="30" x14ac:dyDescent="0.2">
      <c r="A173" s="56">
        <v>5</v>
      </c>
      <c r="B173" s="81" t="s">
        <v>264</v>
      </c>
      <c r="C173" s="47" t="s">
        <v>44</v>
      </c>
      <c r="D173" s="47" t="s">
        <v>41</v>
      </c>
      <c r="E173" s="48" t="s">
        <v>26</v>
      </c>
      <c r="G173" s="70">
        <v>1</v>
      </c>
      <c r="H173" s="49">
        <f t="shared" si="2"/>
        <v>56093.940539999996</v>
      </c>
      <c r="I173" s="70">
        <v>56093.940539999996</v>
      </c>
      <c r="J173" s="50" t="s">
        <v>45</v>
      </c>
      <c r="K173" s="50" t="s">
        <v>108</v>
      </c>
    </row>
    <row r="174" spans="1:11" ht="30" x14ac:dyDescent="0.2">
      <c r="A174" s="56">
        <v>6</v>
      </c>
      <c r="B174" s="81" t="s">
        <v>265</v>
      </c>
      <c r="C174" s="47" t="s">
        <v>44</v>
      </c>
      <c r="D174" s="47" t="s">
        <v>41</v>
      </c>
      <c r="E174" s="48" t="s">
        <v>26</v>
      </c>
      <c r="G174" s="70">
        <v>1</v>
      </c>
      <c r="H174" s="49">
        <f t="shared" si="2"/>
        <v>33981.546587999997</v>
      </c>
      <c r="I174" s="70">
        <v>33981.546587999997</v>
      </c>
      <c r="J174" s="50" t="s">
        <v>45</v>
      </c>
      <c r="K174" s="50" t="s">
        <v>108</v>
      </c>
    </row>
    <row r="175" spans="1:11" ht="30" x14ac:dyDescent="0.2">
      <c r="A175" s="56">
        <v>7</v>
      </c>
      <c r="B175" s="81" t="s">
        <v>266</v>
      </c>
      <c r="C175" s="47" t="s">
        <v>44</v>
      </c>
      <c r="D175" s="47" t="s">
        <v>41</v>
      </c>
      <c r="E175" s="48" t="s">
        <v>26</v>
      </c>
      <c r="G175" s="70">
        <v>1</v>
      </c>
      <c r="H175" s="49">
        <f t="shared" si="2"/>
        <v>33981.546587999997</v>
      </c>
      <c r="I175" s="70">
        <v>33981.546587999997</v>
      </c>
      <c r="J175" s="50" t="s">
        <v>45</v>
      </c>
      <c r="K175" s="50" t="s">
        <v>108</v>
      </c>
    </row>
    <row r="176" spans="1:11" ht="45" x14ac:dyDescent="0.2">
      <c r="A176" s="56">
        <v>8</v>
      </c>
      <c r="B176" s="81" t="s">
        <v>267</v>
      </c>
      <c r="C176" s="47" t="s">
        <v>44</v>
      </c>
      <c r="D176" s="47" t="s">
        <v>41</v>
      </c>
      <c r="E176" s="48" t="s">
        <v>26</v>
      </c>
      <c r="G176" s="70">
        <v>1</v>
      </c>
      <c r="H176" s="49">
        <f t="shared" si="2"/>
        <v>64711.270535999989</v>
      </c>
      <c r="I176" s="70">
        <v>64711.270535999989</v>
      </c>
      <c r="J176" s="50" t="s">
        <v>45</v>
      </c>
      <c r="K176" s="50" t="s">
        <v>108</v>
      </c>
    </row>
    <row r="177" spans="1:12" ht="60" x14ac:dyDescent="0.2">
      <c r="A177" s="56">
        <v>9</v>
      </c>
      <c r="B177" s="81" t="s">
        <v>268</v>
      </c>
      <c r="C177" s="47" t="s">
        <v>44</v>
      </c>
      <c r="D177" s="47" t="s">
        <v>41</v>
      </c>
      <c r="E177" s="48" t="s">
        <v>26</v>
      </c>
      <c r="G177" s="70">
        <v>1</v>
      </c>
      <c r="H177" s="49">
        <f t="shared" si="2"/>
        <v>21000</v>
      </c>
      <c r="I177" s="70">
        <v>21000</v>
      </c>
      <c r="J177" s="50" t="s">
        <v>45</v>
      </c>
      <c r="K177" s="50" t="s">
        <v>108</v>
      </c>
    </row>
    <row r="178" spans="1:12" ht="30" x14ac:dyDescent="0.2">
      <c r="A178" s="56">
        <v>10</v>
      </c>
      <c r="B178" s="81" t="s">
        <v>269</v>
      </c>
      <c r="C178" s="47" t="s">
        <v>44</v>
      </c>
      <c r="D178" s="47" t="s">
        <v>41</v>
      </c>
      <c r="E178" s="48" t="s">
        <v>26</v>
      </c>
      <c r="G178" s="70">
        <v>1</v>
      </c>
      <c r="H178" s="49">
        <f t="shared" si="2"/>
        <v>72542</v>
      </c>
      <c r="I178" s="70">
        <v>72542</v>
      </c>
      <c r="J178" s="50" t="s">
        <v>45</v>
      </c>
      <c r="K178" s="50" t="s">
        <v>108</v>
      </c>
    </row>
    <row r="179" spans="1:12" ht="30" x14ac:dyDescent="0.2">
      <c r="A179" s="56">
        <v>11</v>
      </c>
      <c r="B179" s="81" t="s">
        <v>270</v>
      </c>
      <c r="C179" s="47" t="s">
        <v>44</v>
      </c>
      <c r="D179" s="47" t="s">
        <v>41</v>
      </c>
      <c r="E179" s="48" t="s">
        <v>26</v>
      </c>
      <c r="G179" s="70">
        <v>1</v>
      </c>
      <c r="H179" s="49">
        <f t="shared" si="2"/>
        <v>64711.270535999989</v>
      </c>
      <c r="I179" s="70">
        <v>64711.270535999989</v>
      </c>
      <c r="J179" s="50" t="s">
        <v>45</v>
      </c>
      <c r="K179" s="50" t="s">
        <v>108</v>
      </c>
    </row>
    <row r="180" spans="1:12" ht="30" x14ac:dyDescent="0.2">
      <c r="A180" s="56">
        <v>12</v>
      </c>
      <c r="B180" s="81" t="s">
        <v>271</v>
      </c>
      <c r="C180" s="47" t="s">
        <v>44</v>
      </c>
      <c r="D180" s="47" t="s">
        <v>41</v>
      </c>
      <c r="E180" s="48" t="s">
        <v>26</v>
      </c>
      <c r="G180" s="70">
        <v>17000</v>
      </c>
      <c r="H180" s="49">
        <f t="shared" si="2"/>
        <v>15.640899999999998</v>
      </c>
      <c r="I180" s="70">
        <v>265895.3</v>
      </c>
      <c r="J180" s="50" t="s">
        <v>132</v>
      </c>
      <c r="K180" s="50" t="s">
        <v>108</v>
      </c>
    </row>
    <row r="181" spans="1:12" ht="60" x14ac:dyDescent="0.2">
      <c r="A181" s="56">
        <v>13</v>
      </c>
      <c r="B181" s="81" t="s">
        <v>272</v>
      </c>
      <c r="C181" s="47" t="s">
        <v>44</v>
      </c>
      <c r="D181" s="47" t="s">
        <v>41</v>
      </c>
      <c r="E181" s="48" t="s">
        <v>26</v>
      </c>
      <c r="G181" s="70">
        <v>5000</v>
      </c>
      <c r="H181" s="49">
        <f t="shared" si="2"/>
        <v>19.087199999999999</v>
      </c>
      <c r="I181" s="70">
        <v>95436</v>
      </c>
      <c r="J181" s="50" t="s">
        <v>45</v>
      </c>
      <c r="K181" s="50" t="s">
        <v>108</v>
      </c>
    </row>
    <row r="182" spans="1:12" ht="47.25" x14ac:dyDescent="0.25">
      <c r="A182" s="40">
        <v>14</v>
      </c>
      <c r="B182" s="82" t="s">
        <v>273</v>
      </c>
      <c r="C182" s="39" t="s">
        <v>33</v>
      </c>
      <c r="D182" s="39" t="s">
        <v>41</v>
      </c>
      <c r="E182" s="46" t="s">
        <v>26</v>
      </c>
      <c r="F182" s="88"/>
      <c r="G182" s="83">
        <v>12</v>
      </c>
      <c r="H182" s="42">
        <f t="shared" si="2"/>
        <v>2055754.9936152005</v>
      </c>
      <c r="I182" s="83">
        <v>24669059.923382405</v>
      </c>
      <c r="J182" s="54" t="s">
        <v>45</v>
      </c>
      <c r="K182" s="54" t="s">
        <v>108</v>
      </c>
    </row>
    <row r="183" spans="1:12" ht="30" x14ac:dyDescent="0.2">
      <c r="A183" s="56">
        <v>15</v>
      </c>
      <c r="B183" s="81" t="s">
        <v>274</v>
      </c>
      <c r="C183" s="47" t="s">
        <v>44</v>
      </c>
      <c r="D183" s="47" t="s">
        <v>41</v>
      </c>
      <c r="E183" s="48" t="s">
        <v>26</v>
      </c>
      <c r="G183" s="89">
        <v>368</v>
      </c>
      <c r="H183" s="55">
        <f t="shared" si="2"/>
        <v>6821.2478478260873</v>
      </c>
      <c r="I183" s="78">
        <v>2510219.2080000001</v>
      </c>
      <c r="J183" s="47" t="s">
        <v>42</v>
      </c>
      <c r="K183" s="47" t="s">
        <v>108</v>
      </c>
    </row>
    <row r="184" spans="1:12" ht="15.75" x14ac:dyDescent="0.2">
      <c r="A184" s="380" t="s">
        <v>281</v>
      </c>
      <c r="B184" s="380"/>
      <c r="C184" s="380"/>
      <c r="D184" s="380"/>
      <c r="E184" s="380"/>
      <c r="F184" s="380"/>
      <c r="G184" s="380"/>
      <c r="H184" s="380"/>
      <c r="I184" s="380"/>
      <c r="J184" s="380"/>
      <c r="K184" s="380"/>
    </row>
    <row r="185" spans="1:12" ht="30" x14ac:dyDescent="0.2">
      <c r="A185" s="56">
        <v>1</v>
      </c>
      <c r="B185" s="84" t="s">
        <v>275</v>
      </c>
      <c r="C185" s="47" t="s">
        <v>44</v>
      </c>
      <c r="D185" s="47" t="s">
        <v>41</v>
      </c>
      <c r="E185" s="48" t="s">
        <v>26</v>
      </c>
      <c r="G185" s="70">
        <v>198.10039449999999</v>
      </c>
      <c r="H185" s="49">
        <f t="shared" si="2"/>
        <v>10230.073872972525</v>
      </c>
      <c r="I185" s="70">
        <v>2026581.6700000002</v>
      </c>
      <c r="J185" s="50" t="s">
        <v>132</v>
      </c>
      <c r="K185" s="50" t="s">
        <v>108</v>
      </c>
    </row>
    <row r="186" spans="1:12" ht="30" x14ac:dyDescent="0.2">
      <c r="A186" s="56">
        <v>2</v>
      </c>
      <c r="B186" s="84" t="s">
        <v>276</v>
      </c>
      <c r="C186" s="47" t="s">
        <v>44</v>
      </c>
      <c r="D186" s="47" t="s">
        <v>41</v>
      </c>
      <c r="E186" s="48" t="s">
        <v>26</v>
      </c>
      <c r="G186" s="70">
        <v>12</v>
      </c>
      <c r="H186" s="49">
        <f t="shared" si="2"/>
        <v>20943</v>
      </c>
      <c r="I186" s="70">
        <v>251316</v>
      </c>
      <c r="J186" s="50" t="s">
        <v>166</v>
      </c>
      <c r="K186" s="50" t="s">
        <v>108</v>
      </c>
    </row>
    <row r="187" spans="1:12" ht="47.25" x14ac:dyDescent="0.2">
      <c r="A187" s="39">
        <v>3</v>
      </c>
      <c r="B187" s="38" t="s">
        <v>277</v>
      </c>
      <c r="C187" s="39" t="s">
        <v>33</v>
      </c>
      <c r="D187" s="39" t="s">
        <v>41</v>
      </c>
      <c r="E187" s="39" t="s">
        <v>26</v>
      </c>
      <c r="F187" s="39"/>
      <c r="G187" s="39">
        <v>12</v>
      </c>
      <c r="H187" s="42">
        <f t="shared" si="2"/>
        <v>21098214.285714284</v>
      </c>
      <c r="I187" s="42">
        <v>253178571.4285714</v>
      </c>
      <c r="J187" s="39" t="s">
        <v>70</v>
      </c>
      <c r="K187" s="39" t="s">
        <v>108</v>
      </c>
    </row>
    <row r="188" spans="1:12" ht="30" x14ac:dyDescent="0.2">
      <c r="A188" s="56">
        <v>4</v>
      </c>
      <c r="B188" s="84" t="s">
        <v>278</v>
      </c>
      <c r="C188" s="47" t="s">
        <v>44</v>
      </c>
      <c r="D188" s="47" t="s">
        <v>41</v>
      </c>
      <c r="E188" s="48" t="s">
        <v>26</v>
      </c>
      <c r="G188" s="70">
        <v>1</v>
      </c>
      <c r="H188" s="49">
        <f t="shared" si="2"/>
        <v>736457.14285714272</v>
      </c>
      <c r="I188" s="70">
        <v>736457.14285714272</v>
      </c>
      <c r="J188" s="50" t="s">
        <v>45</v>
      </c>
      <c r="K188" s="50" t="s">
        <v>108</v>
      </c>
    </row>
    <row r="189" spans="1:12" ht="30" x14ac:dyDescent="0.2">
      <c r="A189" s="56">
        <v>5</v>
      </c>
      <c r="B189" s="85" t="s">
        <v>279</v>
      </c>
      <c r="C189" s="47" t="s">
        <v>44</v>
      </c>
      <c r="D189" s="47" t="s">
        <v>41</v>
      </c>
      <c r="E189" s="48" t="s">
        <v>26</v>
      </c>
      <c r="G189" s="70">
        <v>1</v>
      </c>
      <c r="H189" s="49">
        <f t="shared" si="2"/>
        <v>110846.61315359999</v>
      </c>
      <c r="I189" s="70">
        <v>110846.61315359999</v>
      </c>
      <c r="J189" s="50" t="s">
        <v>45</v>
      </c>
      <c r="K189" s="50" t="s">
        <v>108</v>
      </c>
    </row>
    <row r="190" spans="1:12" ht="47.25" x14ac:dyDescent="0.25">
      <c r="A190" s="40">
        <v>6</v>
      </c>
      <c r="B190" s="86" t="s">
        <v>280</v>
      </c>
      <c r="C190" s="39" t="s">
        <v>33</v>
      </c>
      <c r="D190" s="39" t="s">
        <v>41</v>
      </c>
      <c r="E190" s="46" t="s">
        <v>26</v>
      </c>
      <c r="F190" s="88"/>
      <c r="G190" s="83">
        <v>12</v>
      </c>
      <c r="H190" s="42">
        <f t="shared" si="2"/>
        <v>2200000</v>
      </c>
      <c r="I190" s="83">
        <v>26400000</v>
      </c>
      <c r="J190" s="54" t="s">
        <v>42</v>
      </c>
      <c r="K190" s="54" t="s">
        <v>108</v>
      </c>
    </row>
    <row r="191" spans="1:12" ht="15.75" x14ac:dyDescent="0.2">
      <c r="A191" s="380" t="s">
        <v>282</v>
      </c>
      <c r="B191" s="380"/>
      <c r="C191" s="380"/>
      <c r="D191" s="380"/>
      <c r="E191" s="380"/>
      <c r="F191" s="380"/>
      <c r="G191" s="380"/>
      <c r="H191" s="380"/>
      <c r="I191" s="380"/>
      <c r="J191" s="380"/>
      <c r="K191" s="380"/>
    </row>
    <row r="192" spans="1:12" ht="45" x14ac:dyDescent="0.2">
      <c r="A192" s="56">
        <v>1</v>
      </c>
      <c r="B192" s="85" t="s">
        <v>283</v>
      </c>
      <c r="C192" s="47" t="s">
        <v>44</v>
      </c>
      <c r="D192" s="47" t="s">
        <v>41</v>
      </c>
      <c r="E192" s="48" t="s">
        <v>26</v>
      </c>
      <c r="G192" s="70">
        <v>1</v>
      </c>
      <c r="H192" s="49">
        <f t="shared" si="2"/>
        <v>1103107.08771429</v>
      </c>
      <c r="I192" s="70">
        <v>1103107.08771429</v>
      </c>
      <c r="J192" s="50" t="s">
        <v>70</v>
      </c>
      <c r="K192" s="50" t="s">
        <v>108</v>
      </c>
      <c r="L192" s="32"/>
    </row>
    <row r="193" spans="1:11" ht="30" x14ac:dyDescent="0.2">
      <c r="A193" s="56">
        <v>2</v>
      </c>
      <c r="B193" s="85" t="s">
        <v>284</v>
      </c>
      <c r="C193" s="47" t="s">
        <v>44</v>
      </c>
      <c r="D193" s="47" t="s">
        <v>41</v>
      </c>
      <c r="E193" s="48" t="s">
        <v>26</v>
      </c>
      <c r="G193" s="70">
        <v>100</v>
      </c>
      <c r="H193" s="49">
        <f t="shared" si="2"/>
        <v>3520.2363749999995</v>
      </c>
      <c r="I193" s="70">
        <v>352023.63749999995</v>
      </c>
      <c r="J193" s="50" t="s">
        <v>70</v>
      </c>
      <c r="K193" s="50" t="s">
        <v>108</v>
      </c>
    </row>
    <row r="194" spans="1:11" ht="47.25" x14ac:dyDescent="0.2">
      <c r="A194" s="39">
        <v>3</v>
      </c>
      <c r="B194" s="38" t="s">
        <v>285</v>
      </c>
      <c r="C194" s="39" t="s">
        <v>33</v>
      </c>
      <c r="D194" s="39" t="s">
        <v>41</v>
      </c>
      <c r="E194" s="39" t="s">
        <v>26</v>
      </c>
      <c r="F194" s="39"/>
      <c r="G194" s="39">
        <v>1</v>
      </c>
      <c r="H194" s="83">
        <f t="shared" si="2"/>
        <v>29455206.057642858</v>
      </c>
      <c r="I194" s="83">
        <v>29455206.057642858</v>
      </c>
      <c r="J194" s="39" t="s">
        <v>47</v>
      </c>
      <c r="K194" s="39" t="s">
        <v>108</v>
      </c>
    </row>
    <row r="195" spans="1:11" ht="30" x14ac:dyDescent="0.2">
      <c r="A195" s="56">
        <v>4</v>
      </c>
      <c r="B195" s="85" t="s">
        <v>286</v>
      </c>
      <c r="C195" s="47" t="s">
        <v>44</v>
      </c>
      <c r="D195" s="47" t="s">
        <v>41</v>
      </c>
      <c r="E195" s="48" t="s">
        <v>26</v>
      </c>
      <c r="G195" s="70">
        <v>1</v>
      </c>
      <c r="H195" s="49">
        <f t="shared" si="2"/>
        <v>705618.46028571425</v>
      </c>
      <c r="I195" s="70">
        <v>705618.46028571425</v>
      </c>
      <c r="J195" s="50" t="s">
        <v>290</v>
      </c>
      <c r="K195" s="50" t="s">
        <v>108</v>
      </c>
    </row>
    <row r="196" spans="1:11" ht="30" x14ac:dyDescent="0.2">
      <c r="A196" s="56">
        <v>5</v>
      </c>
      <c r="B196" s="85" t="s">
        <v>287</v>
      </c>
      <c r="C196" s="47" t="s">
        <v>44</v>
      </c>
      <c r="D196" s="47" t="s">
        <v>41</v>
      </c>
      <c r="E196" s="48" t="s">
        <v>26</v>
      </c>
      <c r="G196" s="70">
        <v>1</v>
      </c>
      <c r="H196" s="49">
        <f t="shared" si="2"/>
        <v>677464.2857142858</v>
      </c>
      <c r="I196" s="70">
        <v>677464.2857142858</v>
      </c>
      <c r="J196" s="50" t="s">
        <v>45</v>
      </c>
      <c r="K196" s="50" t="s">
        <v>108</v>
      </c>
    </row>
    <row r="197" spans="1:11" ht="30" x14ac:dyDescent="0.2">
      <c r="A197" s="56">
        <v>6</v>
      </c>
      <c r="B197" s="85" t="s">
        <v>288</v>
      </c>
      <c r="C197" s="47" t="s">
        <v>44</v>
      </c>
      <c r="D197" s="47" t="s">
        <v>41</v>
      </c>
      <c r="E197" s="48" t="s">
        <v>26</v>
      </c>
      <c r="G197" s="78">
        <v>9</v>
      </c>
      <c r="H197" s="49">
        <f t="shared" si="2"/>
        <v>6972.4761904761899</v>
      </c>
      <c r="I197" s="70">
        <v>62752.28571428571</v>
      </c>
      <c r="J197" s="50" t="s">
        <v>45</v>
      </c>
      <c r="K197" s="50" t="s">
        <v>108</v>
      </c>
    </row>
    <row r="198" spans="1:11" ht="30" x14ac:dyDescent="0.2">
      <c r="A198" s="56">
        <v>7</v>
      </c>
      <c r="B198" s="85" t="s">
        <v>289</v>
      </c>
      <c r="C198" s="47" t="s">
        <v>44</v>
      </c>
      <c r="D198" s="47" t="s">
        <v>41</v>
      </c>
      <c r="E198" s="48" t="s">
        <v>26</v>
      </c>
      <c r="G198" s="70">
        <v>2</v>
      </c>
      <c r="H198" s="49">
        <f t="shared" si="2"/>
        <v>250031.03571428565</v>
      </c>
      <c r="I198" s="70">
        <v>500062.0714285713</v>
      </c>
      <c r="J198" s="50" t="s">
        <v>45</v>
      </c>
      <c r="K198" s="50" t="s">
        <v>108</v>
      </c>
    </row>
    <row r="201" spans="1:11" ht="15.75" x14ac:dyDescent="0.25">
      <c r="A201" s="90" t="s">
        <v>295</v>
      </c>
      <c r="B201" s="90"/>
      <c r="C201" s="37"/>
      <c r="D201" s="37"/>
      <c r="E201" s="90"/>
    </row>
    <row r="202" spans="1:11" ht="15.75" x14ac:dyDescent="0.25">
      <c r="A202" s="37"/>
      <c r="C202" s="91"/>
      <c r="D202" s="91"/>
      <c r="E202" s="92"/>
    </row>
    <row r="203" spans="1:11" ht="15.75" x14ac:dyDescent="0.25">
      <c r="A203" s="90" t="s">
        <v>296</v>
      </c>
      <c r="B203" s="90"/>
      <c r="C203" s="37"/>
      <c r="D203" s="37"/>
      <c r="E203" s="90"/>
    </row>
  </sheetData>
  <mergeCells count="22">
    <mergeCell ref="A164:K164"/>
    <mergeCell ref="A168:K168"/>
    <mergeCell ref="A184:K184"/>
    <mergeCell ref="A191:K191"/>
    <mergeCell ref="A134:K134"/>
    <mergeCell ref="A144:K144"/>
    <mergeCell ref="A146:K146"/>
    <mergeCell ref="A150:K150"/>
    <mergeCell ref="A155:K155"/>
    <mergeCell ref="A159:K159"/>
    <mergeCell ref="A77:K77"/>
    <mergeCell ref="A1:K2"/>
    <mergeCell ref="A5:K5"/>
    <mergeCell ref="A12:K12"/>
    <mergeCell ref="A18:K18"/>
    <mergeCell ref="A20:K20"/>
    <mergeCell ref="A28:K28"/>
    <mergeCell ref="A37:K37"/>
    <mergeCell ref="A40:K40"/>
    <mergeCell ref="A42:K42"/>
    <mergeCell ref="A58:K58"/>
    <mergeCell ref="A69:K69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0" orientation="landscape" r:id="rId1"/>
  <headerFooter>
    <oddFooter>Страница  &amp;P из &amp;N</oddFooter>
    <evenFooter>&amp;CСтраница 42 из 49</evenFooter>
    <firstFooter>&amp;CСтраница 41 из 49</first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46"/>
  <sheetViews>
    <sheetView tabSelected="1" zoomScale="86" zoomScaleNormal="86" zoomScaleSheetLayoutView="7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A2" sqref="A2:L2"/>
    </sheetView>
  </sheetViews>
  <sheetFormatPr defaultRowHeight="15.75" outlineLevelRow="2" x14ac:dyDescent="0.25"/>
  <cols>
    <col min="1" max="1" width="6.5703125" style="96" customWidth="1"/>
    <col min="2" max="2" width="45.7109375" style="97" customWidth="1"/>
    <col min="3" max="3" width="17" style="337" customWidth="1"/>
    <col min="4" max="4" width="12.28515625" style="337" customWidth="1"/>
    <col min="5" max="5" width="29.140625" style="337" customWidth="1"/>
    <col min="6" max="6" width="13.7109375" style="337" hidden="1" customWidth="1"/>
    <col min="7" max="7" width="13.7109375" style="337" customWidth="1"/>
    <col min="8" max="8" width="15.42578125" style="337" bestFit="1" customWidth="1"/>
    <col min="9" max="9" width="18.42578125" style="338" bestFit="1" customWidth="1"/>
    <col min="10" max="10" width="20.7109375" style="338" bestFit="1" customWidth="1"/>
    <col min="11" max="11" width="13" style="342" customWidth="1"/>
    <col min="12" max="12" width="12.5703125" style="343" customWidth="1"/>
    <col min="13" max="13" width="15" style="99" customWidth="1"/>
    <col min="14" max="14" width="14.42578125" style="100" customWidth="1"/>
    <col min="15" max="15" width="18.7109375" style="100" customWidth="1"/>
    <col min="16" max="59" width="9.140625" style="100"/>
    <col min="60" max="60" width="9.28515625" style="100" customWidth="1"/>
    <col min="61" max="61" width="11.42578125" style="100" customWidth="1"/>
    <col min="62" max="62" width="14.140625" style="100" customWidth="1"/>
    <col min="63" max="64" width="19.28515625" style="100" customWidth="1"/>
    <col min="65" max="65" width="9.140625" style="100"/>
    <col min="66" max="68" width="14.85546875" style="100" customWidth="1"/>
    <col min="69" max="69" width="16.7109375" style="100" customWidth="1"/>
    <col min="70" max="70" width="16.5703125" style="100" customWidth="1"/>
    <col min="71" max="71" width="16.7109375" style="100" customWidth="1"/>
    <col min="72" max="72" width="16.28515625" style="100" customWidth="1"/>
    <col min="73" max="73" width="11.85546875" style="100" customWidth="1"/>
    <col min="74" max="74" width="11.7109375" style="100" customWidth="1"/>
    <col min="75" max="75" width="10.85546875" style="100" customWidth="1"/>
    <col min="76" max="76" width="12" style="100" customWidth="1"/>
    <col min="77" max="77" width="14.7109375" style="100" customWidth="1"/>
    <col min="78" max="79" width="18.140625" style="100" customWidth="1"/>
    <col min="80" max="80" width="11.28515625" style="100" customWidth="1"/>
    <col min="81" max="81" width="9.140625" style="100"/>
    <col min="82" max="82" width="9.85546875" style="100" customWidth="1"/>
    <col min="83" max="85" width="12.7109375" style="100" customWidth="1"/>
    <col min="86" max="88" width="16.7109375" style="100" customWidth="1"/>
    <col min="89" max="122" width="19.140625" style="100" customWidth="1"/>
    <col min="123" max="134" width="18.140625" style="100" customWidth="1"/>
    <col min="135" max="315" width="9.140625" style="100"/>
    <col min="316" max="316" width="9.28515625" style="100" customWidth="1"/>
    <col min="317" max="317" width="11.42578125" style="100" customWidth="1"/>
    <col min="318" max="318" width="14.140625" style="100" customWidth="1"/>
    <col min="319" max="320" width="19.28515625" style="100" customWidth="1"/>
    <col min="321" max="321" width="9.140625" style="100"/>
    <col min="322" max="324" width="14.85546875" style="100" customWidth="1"/>
    <col min="325" max="325" width="16.7109375" style="100" customWidth="1"/>
    <col min="326" max="326" width="16.5703125" style="100" customWidth="1"/>
    <col min="327" max="327" width="16.7109375" style="100" customWidth="1"/>
    <col min="328" max="328" width="16.28515625" style="100" customWidth="1"/>
    <col min="329" max="329" width="11.85546875" style="100" customWidth="1"/>
    <col min="330" max="330" width="11.7109375" style="100" customWidth="1"/>
    <col min="331" max="331" width="10.85546875" style="100" customWidth="1"/>
    <col min="332" max="332" width="12" style="100" customWidth="1"/>
    <col min="333" max="333" width="14.7109375" style="100" customWidth="1"/>
    <col min="334" max="335" width="18.140625" style="100" customWidth="1"/>
    <col min="336" max="336" width="11.28515625" style="100" customWidth="1"/>
    <col min="337" max="337" width="9.140625" style="100"/>
    <col min="338" max="338" width="9.85546875" style="100" customWidth="1"/>
    <col min="339" max="341" width="12.7109375" style="100" customWidth="1"/>
    <col min="342" max="344" width="16.7109375" style="100" customWidth="1"/>
    <col min="345" max="378" width="19.140625" style="100" customWidth="1"/>
    <col min="379" max="390" width="18.140625" style="100" customWidth="1"/>
    <col min="391" max="571" width="9.140625" style="100"/>
    <col min="572" max="572" width="9.28515625" style="100" customWidth="1"/>
    <col min="573" max="573" width="11.42578125" style="100" customWidth="1"/>
    <col min="574" max="574" width="14.140625" style="100" customWidth="1"/>
    <col min="575" max="576" width="19.28515625" style="100" customWidth="1"/>
    <col min="577" max="577" width="9.140625" style="100"/>
    <col min="578" max="580" width="14.85546875" style="100" customWidth="1"/>
    <col min="581" max="581" width="16.7109375" style="100" customWidth="1"/>
    <col min="582" max="582" width="16.5703125" style="100" customWidth="1"/>
    <col min="583" max="583" width="16.7109375" style="100" customWidth="1"/>
    <col min="584" max="584" width="16.28515625" style="100" customWidth="1"/>
    <col min="585" max="585" width="11.85546875" style="100" customWidth="1"/>
    <col min="586" max="586" width="11.7109375" style="100" customWidth="1"/>
    <col min="587" max="587" width="10.85546875" style="100" customWidth="1"/>
    <col min="588" max="588" width="12" style="100" customWidth="1"/>
    <col min="589" max="589" width="14.7109375" style="100" customWidth="1"/>
    <col min="590" max="591" width="18.140625" style="100" customWidth="1"/>
    <col min="592" max="592" width="11.28515625" style="100" customWidth="1"/>
    <col min="593" max="593" width="9.140625" style="100"/>
    <col min="594" max="594" width="9.85546875" style="100" customWidth="1"/>
    <col min="595" max="597" width="12.7109375" style="100" customWidth="1"/>
    <col min="598" max="600" width="16.7109375" style="100" customWidth="1"/>
    <col min="601" max="634" width="19.140625" style="100" customWidth="1"/>
    <col min="635" max="646" width="18.140625" style="100" customWidth="1"/>
    <col min="647" max="827" width="9.140625" style="100"/>
    <col min="828" max="828" width="9.28515625" style="100" customWidth="1"/>
    <col min="829" max="829" width="11.42578125" style="100" customWidth="1"/>
    <col min="830" max="830" width="14.140625" style="100" customWidth="1"/>
    <col min="831" max="832" width="19.28515625" style="100" customWidth="1"/>
    <col min="833" max="833" width="9.140625" style="100"/>
    <col min="834" max="836" width="14.85546875" style="100" customWidth="1"/>
    <col min="837" max="837" width="16.7109375" style="100" customWidth="1"/>
    <col min="838" max="838" width="16.5703125" style="100" customWidth="1"/>
    <col min="839" max="839" width="16.7109375" style="100" customWidth="1"/>
    <col min="840" max="840" width="16.28515625" style="100" customWidth="1"/>
    <col min="841" max="841" width="11.85546875" style="100" customWidth="1"/>
    <col min="842" max="842" width="11.7109375" style="100" customWidth="1"/>
    <col min="843" max="843" width="10.85546875" style="100" customWidth="1"/>
    <col min="844" max="844" width="12" style="100" customWidth="1"/>
    <col min="845" max="845" width="14.7109375" style="100" customWidth="1"/>
    <col min="846" max="847" width="18.140625" style="100" customWidth="1"/>
    <col min="848" max="848" width="11.28515625" style="100" customWidth="1"/>
    <col min="849" max="849" width="9.140625" style="100"/>
    <col min="850" max="850" width="9.85546875" style="100" customWidth="1"/>
    <col min="851" max="853" width="12.7109375" style="100" customWidth="1"/>
    <col min="854" max="856" width="16.7109375" style="100" customWidth="1"/>
    <col min="857" max="890" width="19.140625" style="100" customWidth="1"/>
    <col min="891" max="902" width="18.140625" style="100" customWidth="1"/>
    <col min="903" max="1083" width="9.140625" style="100"/>
    <col min="1084" max="1084" width="9.28515625" style="100" customWidth="1"/>
    <col min="1085" max="1085" width="11.42578125" style="100" customWidth="1"/>
    <col min="1086" max="1086" width="14.140625" style="100" customWidth="1"/>
    <col min="1087" max="1088" width="19.28515625" style="100" customWidth="1"/>
    <col min="1089" max="1089" width="9.140625" style="100"/>
    <col min="1090" max="1092" width="14.85546875" style="100" customWidth="1"/>
    <col min="1093" max="1093" width="16.7109375" style="100" customWidth="1"/>
    <col min="1094" max="1094" width="16.5703125" style="100" customWidth="1"/>
    <col min="1095" max="1095" width="16.7109375" style="100" customWidth="1"/>
    <col min="1096" max="1096" width="16.28515625" style="100" customWidth="1"/>
    <col min="1097" max="1097" width="11.85546875" style="100" customWidth="1"/>
    <col min="1098" max="1098" width="11.7109375" style="100" customWidth="1"/>
    <col min="1099" max="1099" width="10.85546875" style="100" customWidth="1"/>
    <col min="1100" max="1100" width="12" style="100" customWidth="1"/>
    <col min="1101" max="1101" width="14.7109375" style="100" customWidth="1"/>
    <col min="1102" max="1103" width="18.140625" style="100" customWidth="1"/>
    <col min="1104" max="1104" width="11.28515625" style="100" customWidth="1"/>
    <col min="1105" max="1105" width="9.140625" style="100"/>
    <col min="1106" max="1106" width="9.85546875" style="100" customWidth="1"/>
    <col min="1107" max="1109" width="12.7109375" style="100" customWidth="1"/>
    <col min="1110" max="1112" width="16.7109375" style="100" customWidth="1"/>
    <col min="1113" max="1146" width="19.140625" style="100" customWidth="1"/>
    <col min="1147" max="1158" width="18.140625" style="100" customWidth="1"/>
    <col min="1159" max="1339" width="9.140625" style="100"/>
    <col min="1340" max="1340" width="9.28515625" style="100" customWidth="1"/>
    <col min="1341" max="1341" width="11.42578125" style="100" customWidth="1"/>
    <col min="1342" max="1342" width="14.140625" style="100" customWidth="1"/>
    <col min="1343" max="1344" width="19.28515625" style="100" customWidth="1"/>
    <col min="1345" max="1345" width="9.140625" style="100"/>
    <col min="1346" max="1348" width="14.85546875" style="100" customWidth="1"/>
    <col min="1349" max="1349" width="16.7109375" style="100" customWidth="1"/>
    <col min="1350" max="1350" width="16.5703125" style="100" customWidth="1"/>
    <col min="1351" max="1351" width="16.7109375" style="100" customWidth="1"/>
    <col min="1352" max="1352" width="16.28515625" style="100" customWidth="1"/>
    <col min="1353" max="1353" width="11.85546875" style="100" customWidth="1"/>
    <col min="1354" max="1354" width="11.7109375" style="100" customWidth="1"/>
    <col min="1355" max="1355" width="10.85546875" style="100" customWidth="1"/>
    <col min="1356" max="1356" width="12" style="100" customWidth="1"/>
    <col min="1357" max="1357" width="14.7109375" style="100" customWidth="1"/>
    <col min="1358" max="1359" width="18.140625" style="100" customWidth="1"/>
    <col min="1360" max="1360" width="11.28515625" style="100" customWidth="1"/>
    <col min="1361" max="1361" width="9.140625" style="100"/>
    <col min="1362" max="1362" width="9.85546875" style="100" customWidth="1"/>
    <col min="1363" max="1365" width="12.7109375" style="100" customWidth="1"/>
    <col min="1366" max="1368" width="16.7109375" style="100" customWidth="1"/>
    <col min="1369" max="1402" width="19.140625" style="100" customWidth="1"/>
    <col min="1403" max="1414" width="18.140625" style="100" customWidth="1"/>
    <col min="1415" max="1595" width="9.140625" style="100"/>
    <col min="1596" max="1596" width="9.28515625" style="100" customWidth="1"/>
    <col min="1597" max="1597" width="11.42578125" style="100" customWidth="1"/>
    <col min="1598" max="1598" width="14.140625" style="100" customWidth="1"/>
    <col min="1599" max="1600" width="19.28515625" style="100" customWidth="1"/>
    <col min="1601" max="1601" width="9.140625" style="100"/>
    <col min="1602" max="1604" width="14.85546875" style="100" customWidth="1"/>
    <col min="1605" max="1605" width="16.7109375" style="100" customWidth="1"/>
    <col min="1606" max="1606" width="16.5703125" style="100" customWidth="1"/>
    <col min="1607" max="1607" width="16.7109375" style="100" customWidth="1"/>
    <col min="1608" max="1608" width="16.28515625" style="100" customWidth="1"/>
    <col min="1609" max="1609" width="11.85546875" style="100" customWidth="1"/>
    <col min="1610" max="1610" width="11.7109375" style="100" customWidth="1"/>
    <col min="1611" max="1611" width="10.85546875" style="100" customWidth="1"/>
    <col min="1612" max="1612" width="12" style="100" customWidth="1"/>
    <col min="1613" max="1613" width="14.7109375" style="100" customWidth="1"/>
    <col min="1614" max="1615" width="18.140625" style="100" customWidth="1"/>
    <col min="1616" max="1616" width="11.28515625" style="100" customWidth="1"/>
    <col min="1617" max="1617" width="9.140625" style="100"/>
    <col min="1618" max="1618" width="9.85546875" style="100" customWidth="1"/>
    <col min="1619" max="1621" width="12.7109375" style="100" customWidth="1"/>
    <col min="1622" max="1624" width="16.7109375" style="100" customWidth="1"/>
    <col min="1625" max="1658" width="19.140625" style="100" customWidth="1"/>
    <col min="1659" max="1670" width="18.140625" style="100" customWidth="1"/>
    <col min="1671" max="1851" width="9.140625" style="100"/>
    <col min="1852" max="1852" width="9.28515625" style="100" customWidth="1"/>
    <col min="1853" max="1853" width="11.42578125" style="100" customWidth="1"/>
    <col min="1854" max="1854" width="14.140625" style="100" customWidth="1"/>
    <col min="1855" max="1856" width="19.28515625" style="100" customWidth="1"/>
    <col min="1857" max="1857" width="9.140625" style="100"/>
    <col min="1858" max="1860" width="14.85546875" style="100" customWidth="1"/>
    <col min="1861" max="1861" width="16.7109375" style="100" customWidth="1"/>
    <col min="1862" max="1862" width="16.5703125" style="100" customWidth="1"/>
    <col min="1863" max="1863" width="16.7109375" style="100" customWidth="1"/>
    <col min="1864" max="1864" width="16.28515625" style="100" customWidth="1"/>
    <col min="1865" max="1865" width="11.85546875" style="100" customWidth="1"/>
    <col min="1866" max="1866" width="11.7109375" style="100" customWidth="1"/>
    <col min="1867" max="1867" width="10.85546875" style="100" customWidth="1"/>
    <col min="1868" max="1868" width="12" style="100" customWidth="1"/>
    <col min="1869" max="1869" width="14.7109375" style="100" customWidth="1"/>
    <col min="1870" max="1871" width="18.140625" style="100" customWidth="1"/>
    <col min="1872" max="1872" width="11.28515625" style="100" customWidth="1"/>
    <col min="1873" max="1873" width="9.140625" style="100"/>
    <col min="1874" max="1874" width="9.85546875" style="100" customWidth="1"/>
    <col min="1875" max="1877" width="12.7109375" style="100" customWidth="1"/>
    <col min="1878" max="1880" width="16.7109375" style="100" customWidth="1"/>
    <col min="1881" max="1914" width="19.140625" style="100" customWidth="1"/>
    <col min="1915" max="1926" width="18.140625" style="100" customWidth="1"/>
    <col min="1927" max="2107" width="9.140625" style="100"/>
    <col min="2108" max="2108" width="9.28515625" style="100" customWidth="1"/>
    <col min="2109" max="2109" width="11.42578125" style="100" customWidth="1"/>
    <col min="2110" max="2110" width="14.140625" style="100" customWidth="1"/>
    <col min="2111" max="2112" width="19.28515625" style="100" customWidth="1"/>
    <col min="2113" max="2113" width="9.140625" style="100"/>
    <col min="2114" max="2116" width="14.85546875" style="100" customWidth="1"/>
    <col min="2117" max="2117" width="16.7109375" style="100" customWidth="1"/>
    <col min="2118" max="2118" width="16.5703125" style="100" customWidth="1"/>
    <col min="2119" max="2119" width="16.7109375" style="100" customWidth="1"/>
    <col min="2120" max="2120" width="16.28515625" style="100" customWidth="1"/>
    <col min="2121" max="2121" width="11.85546875" style="100" customWidth="1"/>
    <col min="2122" max="2122" width="11.7109375" style="100" customWidth="1"/>
    <col min="2123" max="2123" width="10.85546875" style="100" customWidth="1"/>
    <col min="2124" max="2124" width="12" style="100" customWidth="1"/>
    <col min="2125" max="2125" width="14.7109375" style="100" customWidth="1"/>
    <col min="2126" max="2127" width="18.140625" style="100" customWidth="1"/>
    <col min="2128" max="2128" width="11.28515625" style="100" customWidth="1"/>
    <col min="2129" max="2129" width="9.140625" style="100"/>
    <col min="2130" max="2130" width="9.85546875" style="100" customWidth="1"/>
    <col min="2131" max="2133" width="12.7109375" style="100" customWidth="1"/>
    <col min="2134" max="2136" width="16.7109375" style="100" customWidth="1"/>
    <col min="2137" max="2170" width="19.140625" style="100" customWidth="1"/>
    <col min="2171" max="2182" width="18.140625" style="100" customWidth="1"/>
    <col min="2183" max="2363" width="9.140625" style="100"/>
    <col min="2364" max="2364" width="9.28515625" style="100" customWidth="1"/>
    <col min="2365" max="2365" width="11.42578125" style="100" customWidth="1"/>
    <col min="2366" max="2366" width="14.140625" style="100" customWidth="1"/>
    <col min="2367" max="2368" width="19.28515625" style="100" customWidth="1"/>
    <col min="2369" max="2369" width="9.140625" style="100"/>
    <col min="2370" max="2372" width="14.85546875" style="100" customWidth="1"/>
    <col min="2373" max="2373" width="16.7109375" style="100" customWidth="1"/>
    <col min="2374" max="2374" width="16.5703125" style="100" customWidth="1"/>
    <col min="2375" max="2375" width="16.7109375" style="100" customWidth="1"/>
    <col min="2376" max="2376" width="16.28515625" style="100" customWidth="1"/>
    <col min="2377" max="2377" width="11.85546875" style="100" customWidth="1"/>
    <col min="2378" max="2378" width="11.7109375" style="100" customWidth="1"/>
    <col min="2379" max="2379" width="10.85546875" style="100" customWidth="1"/>
    <col min="2380" max="2380" width="12" style="100" customWidth="1"/>
    <col min="2381" max="2381" width="14.7109375" style="100" customWidth="1"/>
    <col min="2382" max="2383" width="18.140625" style="100" customWidth="1"/>
    <col min="2384" max="2384" width="11.28515625" style="100" customWidth="1"/>
    <col min="2385" max="2385" width="9.140625" style="100"/>
    <col min="2386" max="2386" width="9.85546875" style="100" customWidth="1"/>
    <col min="2387" max="2389" width="12.7109375" style="100" customWidth="1"/>
    <col min="2390" max="2392" width="16.7109375" style="100" customWidth="1"/>
    <col min="2393" max="2426" width="19.140625" style="100" customWidth="1"/>
    <col min="2427" max="2438" width="18.140625" style="100" customWidth="1"/>
    <col min="2439" max="2619" width="9.140625" style="100"/>
    <col min="2620" max="2620" width="9.28515625" style="100" customWidth="1"/>
    <col min="2621" max="2621" width="11.42578125" style="100" customWidth="1"/>
    <col min="2622" max="2622" width="14.140625" style="100" customWidth="1"/>
    <col min="2623" max="2624" width="19.28515625" style="100" customWidth="1"/>
    <col min="2625" max="2625" width="9.140625" style="100"/>
    <col min="2626" max="2628" width="14.85546875" style="100" customWidth="1"/>
    <col min="2629" max="2629" width="16.7109375" style="100" customWidth="1"/>
    <col min="2630" max="2630" width="16.5703125" style="100" customWidth="1"/>
    <col min="2631" max="2631" width="16.7109375" style="100" customWidth="1"/>
    <col min="2632" max="2632" width="16.28515625" style="100" customWidth="1"/>
    <col min="2633" max="2633" width="11.85546875" style="100" customWidth="1"/>
    <col min="2634" max="2634" width="11.7109375" style="100" customWidth="1"/>
    <col min="2635" max="2635" width="10.85546875" style="100" customWidth="1"/>
    <col min="2636" max="2636" width="12" style="100" customWidth="1"/>
    <col min="2637" max="2637" width="14.7109375" style="100" customWidth="1"/>
    <col min="2638" max="2639" width="18.140625" style="100" customWidth="1"/>
    <col min="2640" max="2640" width="11.28515625" style="100" customWidth="1"/>
    <col min="2641" max="2641" width="9.140625" style="100"/>
    <col min="2642" max="2642" width="9.85546875" style="100" customWidth="1"/>
    <col min="2643" max="2645" width="12.7109375" style="100" customWidth="1"/>
    <col min="2646" max="2648" width="16.7109375" style="100" customWidth="1"/>
    <col min="2649" max="2682" width="19.140625" style="100" customWidth="1"/>
    <col min="2683" max="2694" width="18.140625" style="100" customWidth="1"/>
    <col min="2695" max="2875" width="9.140625" style="100"/>
    <col min="2876" max="2876" width="9.28515625" style="100" customWidth="1"/>
    <col min="2877" max="2877" width="11.42578125" style="100" customWidth="1"/>
    <col min="2878" max="2878" width="14.140625" style="100" customWidth="1"/>
    <col min="2879" max="2880" width="19.28515625" style="100" customWidth="1"/>
    <col min="2881" max="2881" width="9.140625" style="100"/>
    <col min="2882" max="2884" width="14.85546875" style="100" customWidth="1"/>
    <col min="2885" max="2885" width="16.7109375" style="100" customWidth="1"/>
    <col min="2886" max="2886" width="16.5703125" style="100" customWidth="1"/>
    <col min="2887" max="2887" width="16.7109375" style="100" customWidth="1"/>
    <col min="2888" max="2888" width="16.28515625" style="100" customWidth="1"/>
    <col min="2889" max="2889" width="11.85546875" style="100" customWidth="1"/>
    <col min="2890" max="2890" width="11.7109375" style="100" customWidth="1"/>
    <col min="2891" max="2891" width="10.85546875" style="100" customWidth="1"/>
    <col min="2892" max="2892" width="12" style="100" customWidth="1"/>
    <col min="2893" max="2893" width="14.7109375" style="100" customWidth="1"/>
    <col min="2894" max="2895" width="18.140625" style="100" customWidth="1"/>
    <col min="2896" max="2896" width="11.28515625" style="100" customWidth="1"/>
    <col min="2897" max="2897" width="9.140625" style="100"/>
    <col min="2898" max="2898" width="9.85546875" style="100" customWidth="1"/>
    <col min="2899" max="2901" width="12.7109375" style="100" customWidth="1"/>
    <col min="2902" max="2904" width="16.7109375" style="100" customWidth="1"/>
    <col min="2905" max="2938" width="19.140625" style="100" customWidth="1"/>
    <col min="2939" max="2950" width="18.140625" style="100" customWidth="1"/>
    <col min="2951" max="3131" width="9.140625" style="100"/>
    <col min="3132" max="3132" width="9.28515625" style="100" customWidth="1"/>
    <col min="3133" max="3133" width="11.42578125" style="100" customWidth="1"/>
    <col min="3134" max="3134" width="14.140625" style="100" customWidth="1"/>
    <col min="3135" max="3136" width="19.28515625" style="100" customWidth="1"/>
    <col min="3137" max="3137" width="9.140625" style="100"/>
    <col min="3138" max="3140" width="14.85546875" style="100" customWidth="1"/>
    <col min="3141" max="3141" width="16.7109375" style="100" customWidth="1"/>
    <col min="3142" max="3142" width="16.5703125" style="100" customWidth="1"/>
    <col min="3143" max="3143" width="16.7109375" style="100" customWidth="1"/>
    <col min="3144" max="3144" width="16.28515625" style="100" customWidth="1"/>
    <col min="3145" max="3145" width="11.85546875" style="100" customWidth="1"/>
    <col min="3146" max="3146" width="11.7109375" style="100" customWidth="1"/>
    <col min="3147" max="3147" width="10.85546875" style="100" customWidth="1"/>
    <col min="3148" max="3148" width="12" style="100" customWidth="1"/>
    <col min="3149" max="3149" width="14.7109375" style="100" customWidth="1"/>
    <col min="3150" max="3151" width="18.140625" style="100" customWidth="1"/>
    <col min="3152" max="3152" width="11.28515625" style="100" customWidth="1"/>
    <col min="3153" max="3153" width="9.140625" style="100"/>
    <col min="3154" max="3154" width="9.85546875" style="100" customWidth="1"/>
    <col min="3155" max="3157" width="12.7109375" style="100" customWidth="1"/>
    <col min="3158" max="3160" width="16.7109375" style="100" customWidth="1"/>
    <col min="3161" max="3194" width="19.140625" style="100" customWidth="1"/>
    <col min="3195" max="3206" width="18.140625" style="100" customWidth="1"/>
    <col min="3207" max="3387" width="9.140625" style="100"/>
    <col min="3388" max="3388" width="9.28515625" style="100" customWidth="1"/>
    <col min="3389" max="3389" width="11.42578125" style="100" customWidth="1"/>
    <col min="3390" max="3390" width="14.140625" style="100" customWidth="1"/>
    <col min="3391" max="3392" width="19.28515625" style="100" customWidth="1"/>
    <col min="3393" max="3393" width="9.140625" style="100"/>
    <col min="3394" max="3396" width="14.85546875" style="100" customWidth="1"/>
    <col min="3397" max="3397" width="16.7109375" style="100" customWidth="1"/>
    <col min="3398" max="3398" width="16.5703125" style="100" customWidth="1"/>
    <col min="3399" max="3399" width="16.7109375" style="100" customWidth="1"/>
    <col min="3400" max="3400" width="16.28515625" style="100" customWidth="1"/>
    <col min="3401" max="3401" width="11.85546875" style="100" customWidth="1"/>
    <col min="3402" max="3402" width="11.7109375" style="100" customWidth="1"/>
    <col min="3403" max="3403" width="10.85546875" style="100" customWidth="1"/>
    <col min="3404" max="3404" width="12" style="100" customWidth="1"/>
    <col min="3405" max="3405" width="14.7109375" style="100" customWidth="1"/>
    <col min="3406" max="3407" width="18.140625" style="100" customWidth="1"/>
    <col min="3408" max="3408" width="11.28515625" style="100" customWidth="1"/>
    <col min="3409" max="3409" width="9.140625" style="100"/>
    <col min="3410" max="3410" width="9.85546875" style="100" customWidth="1"/>
    <col min="3411" max="3413" width="12.7109375" style="100" customWidth="1"/>
    <col min="3414" max="3416" width="16.7109375" style="100" customWidth="1"/>
    <col min="3417" max="3450" width="19.140625" style="100" customWidth="1"/>
    <col min="3451" max="3462" width="18.140625" style="100" customWidth="1"/>
    <col min="3463" max="3643" width="9.140625" style="100"/>
    <col min="3644" max="3644" width="9.28515625" style="100" customWidth="1"/>
    <col min="3645" max="3645" width="11.42578125" style="100" customWidth="1"/>
    <col min="3646" max="3646" width="14.140625" style="100" customWidth="1"/>
    <col min="3647" max="3648" width="19.28515625" style="100" customWidth="1"/>
    <col min="3649" max="3649" width="9.140625" style="100"/>
    <col min="3650" max="3652" width="14.85546875" style="100" customWidth="1"/>
    <col min="3653" max="3653" width="16.7109375" style="100" customWidth="1"/>
    <col min="3654" max="3654" width="16.5703125" style="100" customWidth="1"/>
    <col min="3655" max="3655" width="16.7109375" style="100" customWidth="1"/>
    <col min="3656" max="3656" width="16.28515625" style="100" customWidth="1"/>
    <col min="3657" max="3657" width="11.85546875" style="100" customWidth="1"/>
    <col min="3658" max="3658" width="11.7109375" style="100" customWidth="1"/>
    <col min="3659" max="3659" width="10.85546875" style="100" customWidth="1"/>
    <col min="3660" max="3660" width="12" style="100" customWidth="1"/>
    <col min="3661" max="3661" width="14.7109375" style="100" customWidth="1"/>
    <col min="3662" max="3663" width="18.140625" style="100" customWidth="1"/>
    <col min="3664" max="3664" width="11.28515625" style="100" customWidth="1"/>
    <col min="3665" max="3665" width="9.140625" style="100"/>
    <col min="3666" max="3666" width="9.85546875" style="100" customWidth="1"/>
    <col min="3667" max="3669" width="12.7109375" style="100" customWidth="1"/>
    <col min="3670" max="3672" width="16.7109375" style="100" customWidth="1"/>
    <col min="3673" max="3706" width="19.140625" style="100" customWidth="1"/>
    <col min="3707" max="3718" width="18.140625" style="100" customWidth="1"/>
    <col min="3719" max="3899" width="9.140625" style="100"/>
    <col min="3900" max="3900" width="9.28515625" style="100" customWidth="1"/>
    <col min="3901" max="3901" width="11.42578125" style="100" customWidth="1"/>
    <col min="3902" max="3902" width="14.140625" style="100" customWidth="1"/>
    <col min="3903" max="3904" width="19.28515625" style="100" customWidth="1"/>
    <col min="3905" max="3905" width="9.140625" style="100"/>
    <col min="3906" max="3908" width="14.85546875" style="100" customWidth="1"/>
    <col min="3909" max="3909" width="16.7109375" style="100" customWidth="1"/>
    <col min="3910" max="3910" width="16.5703125" style="100" customWidth="1"/>
    <col min="3911" max="3911" width="16.7109375" style="100" customWidth="1"/>
    <col min="3912" max="3912" width="16.28515625" style="100" customWidth="1"/>
    <col min="3913" max="3913" width="11.85546875" style="100" customWidth="1"/>
    <col min="3914" max="3914" width="11.7109375" style="100" customWidth="1"/>
    <col min="3915" max="3915" width="10.85546875" style="100" customWidth="1"/>
    <col min="3916" max="3916" width="12" style="100" customWidth="1"/>
    <col min="3917" max="3917" width="14.7109375" style="100" customWidth="1"/>
    <col min="3918" max="3919" width="18.140625" style="100" customWidth="1"/>
    <col min="3920" max="3920" width="11.28515625" style="100" customWidth="1"/>
    <col min="3921" max="3921" width="9.140625" style="100"/>
    <col min="3922" max="3922" width="9.85546875" style="100" customWidth="1"/>
    <col min="3923" max="3925" width="12.7109375" style="100" customWidth="1"/>
    <col min="3926" max="3928" width="16.7109375" style="100" customWidth="1"/>
    <col min="3929" max="3962" width="19.140625" style="100" customWidth="1"/>
    <col min="3963" max="3974" width="18.140625" style="100" customWidth="1"/>
    <col min="3975" max="4155" width="9.140625" style="100"/>
    <col min="4156" max="4156" width="9.28515625" style="100" customWidth="1"/>
    <col min="4157" max="4157" width="11.42578125" style="100" customWidth="1"/>
    <col min="4158" max="4158" width="14.140625" style="100" customWidth="1"/>
    <col min="4159" max="4160" width="19.28515625" style="100" customWidth="1"/>
    <col min="4161" max="4161" width="9.140625" style="100"/>
    <col min="4162" max="4164" width="14.85546875" style="100" customWidth="1"/>
    <col min="4165" max="4165" width="16.7109375" style="100" customWidth="1"/>
    <col min="4166" max="4166" width="16.5703125" style="100" customWidth="1"/>
    <col min="4167" max="4167" width="16.7109375" style="100" customWidth="1"/>
    <col min="4168" max="4168" width="16.28515625" style="100" customWidth="1"/>
    <col min="4169" max="4169" width="11.85546875" style="100" customWidth="1"/>
    <col min="4170" max="4170" width="11.7109375" style="100" customWidth="1"/>
    <col min="4171" max="4171" width="10.85546875" style="100" customWidth="1"/>
    <col min="4172" max="4172" width="12" style="100" customWidth="1"/>
    <col min="4173" max="4173" width="14.7109375" style="100" customWidth="1"/>
    <col min="4174" max="4175" width="18.140625" style="100" customWidth="1"/>
    <col min="4176" max="4176" width="11.28515625" style="100" customWidth="1"/>
    <col min="4177" max="4177" width="9.140625" style="100"/>
    <col min="4178" max="4178" width="9.85546875" style="100" customWidth="1"/>
    <col min="4179" max="4181" width="12.7109375" style="100" customWidth="1"/>
    <col min="4182" max="4184" width="16.7109375" style="100" customWidth="1"/>
    <col min="4185" max="4218" width="19.140625" style="100" customWidth="1"/>
    <col min="4219" max="4230" width="18.140625" style="100" customWidth="1"/>
    <col min="4231" max="4411" width="9.140625" style="100"/>
    <col min="4412" max="4412" width="9.28515625" style="100" customWidth="1"/>
    <col min="4413" max="4413" width="11.42578125" style="100" customWidth="1"/>
    <col min="4414" max="4414" width="14.140625" style="100" customWidth="1"/>
    <col min="4415" max="4416" width="19.28515625" style="100" customWidth="1"/>
    <col min="4417" max="4417" width="9.140625" style="100"/>
    <col min="4418" max="4420" width="14.85546875" style="100" customWidth="1"/>
    <col min="4421" max="4421" width="16.7109375" style="100" customWidth="1"/>
    <col min="4422" max="4422" width="16.5703125" style="100" customWidth="1"/>
    <col min="4423" max="4423" width="16.7109375" style="100" customWidth="1"/>
    <col min="4424" max="4424" width="16.28515625" style="100" customWidth="1"/>
    <col min="4425" max="4425" width="11.85546875" style="100" customWidth="1"/>
    <col min="4426" max="4426" width="11.7109375" style="100" customWidth="1"/>
    <col min="4427" max="4427" width="10.85546875" style="100" customWidth="1"/>
    <col min="4428" max="4428" width="12" style="100" customWidth="1"/>
    <col min="4429" max="4429" width="14.7109375" style="100" customWidth="1"/>
    <col min="4430" max="4431" width="18.140625" style="100" customWidth="1"/>
    <col min="4432" max="4432" width="11.28515625" style="100" customWidth="1"/>
    <col min="4433" max="4433" width="9.140625" style="100"/>
    <col min="4434" max="4434" width="9.85546875" style="100" customWidth="1"/>
    <col min="4435" max="4437" width="12.7109375" style="100" customWidth="1"/>
    <col min="4438" max="4440" width="16.7109375" style="100" customWidth="1"/>
    <col min="4441" max="4474" width="19.140625" style="100" customWidth="1"/>
    <col min="4475" max="4486" width="18.140625" style="100" customWidth="1"/>
    <col min="4487" max="4667" width="9.140625" style="100"/>
    <col min="4668" max="4668" width="9.28515625" style="100" customWidth="1"/>
    <col min="4669" max="4669" width="11.42578125" style="100" customWidth="1"/>
    <col min="4670" max="4670" width="14.140625" style="100" customWidth="1"/>
    <col min="4671" max="4672" width="19.28515625" style="100" customWidth="1"/>
    <col min="4673" max="4673" width="9.140625" style="100"/>
    <col min="4674" max="4676" width="14.85546875" style="100" customWidth="1"/>
    <col min="4677" max="4677" width="16.7109375" style="100" customWidth="1"/>
    <col min="4678" max="4678" width="16.5703125" style="100" customWidth="1"/>
    <col min="4679" max="4679" width="16.7109375" style="100" customWidth="1"/>
    <col min="4680" max="4680" width="16.28515625" style="100" customWidth="1"/>
    <col min="4681" max="4681" width="11.85546875" style="100" customWidth="1"/>
    <col min="4682" max="4682" width="11.7109375" style="100" customWidth="1"/>
    <col min="4683" max="4683" width="10.85546875" style="100" customWidth="1"/>
    <col min="4684" max="4684" width="12" style="100" customWidth="1"/>
    <col min="4685" max="4685" width="14.7109375" style="100" customWidth="1"/>
    <col min="4686" max="4687" width="18.140625" style="100" customWidth="1"/>
    <col min="4688" max="4688" width="11.28515625" style="100" customWidth="1"/>
    <col min="4689" max="4689" width="9.140625" style="100"/>
    <col min="4690" max="4690" width="9.85546875" style="100" customWidth="1"/>
    <col min="4691" max="4693" width="12.7109375" style="100" customWidth="1"/>
    <col min="4694" max="4696" width="16.7109375" style="100" customWidth="1"/>
    <col min="4697" max="4730" width="19.140625" style="100" customWidth="1"/>
    <col min="4731" max="4742" width="18.140625" style="100" customWidth="1"/>
    <col min="4743" max="4923" width="9.140625" style="100"/>
    <col min="4924" max="4924" width="9.28515625" style="100" customWidth="1"/>
    <col min="4925" max="4925" width="11.42578125" style="100" customWidth="1"/>
    <col min="4926" max="4926" width="14.140625" style="100" customWidth="1"/>
    <col min="4927" max="4928" width="19.28515625" style="100" customWidth="1"/>
    <col min="4929" max="4929" width="9.140625" style="100"/>
    <col min="4930" max="4932" width="14.85546875" style="100" customWidth="1"/>
    <col min="4933" max="4933" width="16.7109375" style="100" customWidth="1"/>
    <col min="4934" max="4934" width="16.5703125" style="100" customWidth="1"/>
    <col min="4935" max="4935" width="16.7109375" style="100" customWidth="1"/>
    <col min="4936" max="4936" width="16.28515625" style="100" customWidth="1"/>
    <col min="4937" max="4937" width="11.85546875" style="100" customWidth="1"/>
    <col min="4938" max="4938" width="11.7109375" style="100" customWidth="1"/>
    <col min="4939" max="4939" width="10.85546875" style="100" customWidth="1"/>
    <col min="4940" max="4940" width="12" style="100" customWidth="1"/>
    <col min="4941" max="4941" width="14.7109375" style="100" customWidth="1"/>
    <col min="4942" max="4943" width="18.140625" style="100" customWidth="1"/>
    <col min="4944" max="4944" width="11.28515625" style="100" customWidth="1"/>
    <col min="4945" max="4945" width="9.140625" style="100"/>
    <col min="4946" max="4946" width="9.85546875" style="100" customWidth="1"/>
    <col min="4947" max="4949" width="12.7109375" style="100" customWidth="1"/>
    <col min="4950" max="4952" width="16.7109375" style="100" customWidth="1"/>
    <col min="4953" max="4986" width="19.140625" style="100" customWidth="1"/>
    <col min="4987" max="4998" width="18.140625" style="100" customWidth="1"/>
    <col min="4999" max="5179" width="9.140625" style="100"/>
    <col min="5180" max="5180" width="9.28515625" style="100" customWidth="1"/>
    <col min="5181" max="5181" width="11.42578125" style="100" customWidth="1"/>
    <col min="5182" max="5182" width="14.140625" style="100" customWidth="1"/>
    <col min="5183" max="5184" width="19.28515625" style="100" customWidth="1"/>
    <col min="5185" max="5185" width="9.140625" style="100"/>
    <col min="5186" max="5188" width="14.85546875" style="100" customWidth="1"/>
    <col min="5189" max="5189" width="16.7109375" style="100" customWidth="1"/>
    <col min="5190" max="5190" width="16.5703125" style="100" customWidth="1"/>
    <col min="5191" max="5191" width="16.7109375" style="100" customWidth="1"/>
    <col min="5192" max="5192" width="16.28515625" style="100" customWidth="1"/>
    <col min="5193" max="5193" width="11.85546875" style="100" customWidth="1"/>
    <col min="5194" max="5194" width="11.7109375" style="100" customWidth="1"/>
    <col min="5195" max="5195" width="10.85546875" style="100" customWidth="1"/>
    <col min="5196" max="5196" width="12" style="100" customWidth="1"/>
    <col min="5197" max="5197" width="14.7109375" style="100" customWidth="1"/>
    <col min="5198" max="5199" width="18.140625" style="100" customWidth="1"/>
    <col min="5200" max="5200" width="11.28515625" style="100" customWidth="1"/>
    <col min="5201" max="5201" width="9.140625" style="100"/>
    <col min="5202" max="5202" width="9.85546875" style="100" customWidth="1"/>
    <col min="5203" max="5205" width="12.7109375" style="100" customWidth="1"/>
    <col min="5206" max="5208" width="16.7109375" style="100" customWidth="1"/>
    <col min="5209" max="5242" width="19.140625" style="100" customWidth="1"/>
    <col min="5243" max="5254" width="18.140625" style="100" customWidth="1"/>
    <col min="5255" max="5435" width="9.140625" style="100"/>
    <col min="5436" max="5436" width="9.28515625" style="100" customWidth="1"/>
    <col min="5437" max="5437" width="11.42578125" style="100" customWidth="1"/>
    <col min="5438" max="5438" width="14.140625" style="100" customWidth="1"/>
    <col min="5439" max="5440" width="19.28515625" style="100" customWidth="1"/>
    <col min="5441" max="5441" width="9.140625" style="100"/>
    <col min="5442" max="5444" width="14.85546875" style="100" customWidth="1"/>
    <col min="5445" max="5445" width="16.7109375" style="100" customWidth="1"/>
    <col min="5446" max="5446" width="16.5703125" style="100" customWidth="1"/>
    <col min="5447" max="5447" width="16.7109375" style="100" customWidth="1"/>
    <col min="5448" max="5448" width="16.28515625" style="100" customWidth="1"/>
    <col min="5449" max="5449" width="11.85546875" style="100" customWidth="1"/>
    <col min="5450" max="5450" width="11.7109375" style="100" customWidth="1"/>
    <col min="5451" max="5451" width="10.85546875" style="100" customWidth="1"/>
    <col min="5452" max="5452" width="12" style="100" customWidth="1"/>
    <col min="5453" max="5453" width="14.7109375" style="100" customWidth="1"/>
    <col min="5454" max="5455" width="18.140625" style="100" customWidth="1"/>
    <col min="5456" max="5456" width="11.28515625" style="100" customWidth="1"/>
    <col min="5457" max="5457" width="9.140625" style="100"/>
    <col min="5458" max="5458" width="9.85546875" style="100" customWidth="1"/>
    <col min="5459" max="5461" width="12.7109375" style="100" customWidth="1"/>
    <col min="5462" max="5464" width="16.7109375" style="100" customWidth="1"/>
    <col min="5465" max="5498" width="19.140625" style="100" customWidth="1"/>
    <col min="5499" max="5510" width="18.140625" style="100" customWidth="1"/>
    <col min="5511" max="5691" width="9.140625" style="100"/>
    <col min="5692" max="5692" width="9.28515625" style="100" customWidth="1"/>
    <col min="5693" max="5693" width="11.42578125" style="100" customWidth="1"/>
    <col min="5694" max="5694" width="14.140625" style="100" customWidth="1"/>
    <col min="5695" max="5696" width="19.28515625" style="100" customWidth="1"/>
    <col min="5697" max="5697" width="9.140625" style="100"/>
    <col min="5698" max="5700" width="14.85546875" style="100" customWidth="1"/>
    <col min="5701" max="5701" width="16.7109375" style="100" customWidth="1"/>
    <col min="5702" max="5702" width="16.5703125" style="100" customWidth="1"/>
    <col min="5703" max="5703" width="16.7109375" style="100" customWidth="1"/>
    <col min="5704" max="5704" width="16.28515625" style="100" customWidth="1"/>
    <col min="5705" max="5705" width="11.85546875" style="100" customWidth="1"/>
    <col min="5706" max="5706" width="11.7109375" style="100" customWidth="1"/>
    <col min="5707" max="5707" width="10.85546875" style="100" customWidth="1"/>
    <col min="5708" max="5708" width="12" style="100" customWidth="1"/>
    <col min="5709" max="5709" width="14.7109375" style="100" customWidth="1"/>
    <col min="5710" max="5711" width="18.140625" style="100" customWidth="1"/>
    <col min="5712" max="5712" width="11.28515625" style="100" customWidth="1"/>
    <col min="5713" max="5713" width="9.140625" style="100"/>
    <col min="5714" max="5714" width="9.85546875" style="100" customWidth="1"/>
    <col min="5715" max="5717" width="12.7109375" style="100" customWidth="1"/>
    <col min="5718" max="5720" width="16.7109375" style="100" customWidth="1"/>
    <col min="5721" max="5754" width="19.140625" style="100" customWidth="1"/>
    <col min="5755" max="5766" width="18.140625" style="100" customWidth="1"/>
    <col min="5767" max="5947" width="9.140625" style="100"/>
    <col min="5948" max="5948" width="9.28515625" style="100" customWidth="1"/>
    <col min="5949" max="5949" width="11.42578125" style="100" customWidth="1"/>
    <col min="5950" max="5950" width="14.140625" style="100" customWidth="1"/>
    <col min="5951" max="5952" width="19.28515625" style="100" customWidth="1"/>
    <col min="5953" max="5953" width="9.140625" style="100"/>
    <col min="5954" max="5956" width="14.85546875" style="100" customWidth="1"/>
    <col min="5957" max="5957" width="16.7109375" style="100" customWidth="1"/>
    <col min="5958" max="5958" width="16.5703125" style="100" customWidth="1"/>
    <col min="5959" max="5959" width="16.7109375" style="100" customWidth="1"/>
    <col min="5960" max="5960" width="16.28515625" style="100" customWidth="1"/>
    <col min="5961" max="5961" width="11.85546875" style="100" customWidth="1"/>
    <col min="5962" max="5962" width="11.7109375" style="100" customWidth="1"/>
    <col min="5963" max="5963" width="10.85546875" style="100" customWidth="1"/>
    <col min="5964" max="5964" width="12" style="100" customWidth="1"/>
    <col min="5965" max="5965" width="14.7109375" style="100" customWidth="1"/>
    <col min="5966" max="5967" width="18.140625" style="100" customWidth="1"/>
    <col min="5968" max="5968" width="11.28515625" style="100" customWidth="1"/>
    <col min="5969" max="5969" width="9.140625" style="100"/>
    <col min="5970" max="5970" width="9.85546875" style="100" customWidth="1"/>
    <col min="5971" max="5973" width="12.7109375" style="100" customWidth="1"/>
    <col min="5974" max="5976" width="16.7109375" style="100" customWidth="1"/>
    <col min="5977" max="6010" width="19.140625" style="100" customWidth="1"/>
    <col min="6011" max="6022" width="18.140625" style="100" customWidth="1"/>
    <col min="6023" max="6203" width="9.140625" style="100"/>
    <col min="6204" max="6204" width="9.28515625" style="100" customWidth="1"/>
    <col min="6205" max="6205" width="11.42578125" style="100" customWidth="1"/>
    <col min="6206" max="6206" width="14.140625" style="100" customWidth="1"/>
    <col min="6207" max="6208" width="19.28515625" style="100" customWidth="1"/>
    <col min="6209" max="6209" width="9.140625" style="100"/>
    <col min="6210" max="6212" width="14.85546875" style="100" customWidth="1"/>
    <col min="6213" max="6213" width="16.7109375" style="100" customWidth="1"/>
    <col min="6214" max="6214" width="16.5703125" style="100" customWidth="1"/>
    <col min="6215" max="6215" width="16.7109375" style="100" customWidth="1"/>
    <col min="6216" max="6216" width="16.28515625" style="100" customWidth="1"/>
    <col min="6217" max="6217" width="11.85546875" style="100" customWidth="1"/>
    <col min="6218" max="6218" width="11.7109375" style="100" customWidth="1"/>
    <col min="6219" max="6219" width="10.85546875" style="100" customWidth="1"/>
    <col min="6220" max="6220" width="12" style="100" customWidth="1"/>
    <col min="6221" max="6221" width="14.7109375" style="100" customWidth="1"/>
    <col min="6222" max="6223" width="18.140625" style="100" customWidth="1"/>
    <col min="6224" max="6224" width="11.28515625" style="100" customWidth="1"/>
    <col min="6225" max="6225" width="9.140625" style="100"/>
    <col min="6226" max="6226" width="9.85546875" style="100" customWidth="1"/>
    <col min="6227" max="6229" width="12.7109375" style="100" customWidth="1"/>
    <col min="6230" max="6232" width="16.7109375" style="100" customWidth="1"/>
    <col min="6233" max="6266" width="19.140625" style="100" customWidth="1"/>
    <col min="6267" max="6278" width="18.140625" style="100" customWidth="1"/>
    <col min="6279" max="6459" width="9.140625" style="100"/>
    <col min="6460" max="6460" width="9.28515625" style="100" customWidth="1"/>
    <col min="6461" max="6461" width="11.42578125" style="100" customWidth="1"/>
    <col min="6462" max="6462" width="14.140625" style="100" customWidth="1"/>
    <col min="6463" max="6464" width="19.28515625" style="100" customWidth="1"/>
    <col min="6465" max="6465" width="9.140625" style="100"/>
    <col min="6466" max="6468" width="14.85546875" style="100" customWidth="1"/>
    <col min="6469" max="6469" width="16.7109375" style="100" customWidth="1"/>
    <col min="6470" max="6470" width="16.5703125" style="100" customWidth="1"/>
    <col min="6471" max="6471" width="16.7109375" style="100" customWidth="1"/>
    <col min="6472" max="6472" width="16.28515625" style="100" customWidth="1"/>
    <col min="6473" max="6473" width="11.85546875" style="100" customWidth="1"/>
    <col min="6474" max="6474" width="11.7109375" style="100" customWidth="1"/>
    <col min="6475" max="6475" width="10.85546875" style="100" customWidth="1"/>
    <col min="6476" max="6476" width="12" style="100" customWidth="1"/>
    <col min="6477" max="6477" width="14.7109375" style="100" customWidth="1"/>
    <col min="6478" max="6479" width="18.140625" style="100" customWidth="1"/>
    <col min="6480" max="6480" width="11.28515625" style="100" customWidth="1"/>
    <col min="6481" max="6481" width="9.140625" style="100"/>
    <col min="6482" max="6482" width="9.85546875" style="100" customWidth="1"/>
    <col min="6483" max="6485" width="12.7109375" style="100" customWidth="1"/>
    <col min="6486" max="6488" width="16.7109375" style="100" customWidth="1"/>
    <col min="6489" max="6522" width="19.140625" style="100" customWidth="1"/>
    <col min="6523" max="6534" width="18.140625" style="100" customWidth="1"/>
    <col min="6535" max="6715" width="9.140625" style="100"/>
    <col min="6716" max="6716" width="9.28515625" style="100" customWidth="1"/>
    <col min="6717" max="6717" width="11.42578125" style="100" customWidth="1"/>
    <col min="6718" max="6718" width="14.140625" style="100" customWidth="1"/>
    <col min="6719" max="6720" width="19.28515625" style="100" customWidth="1"/>
    <col min="6721" max="6721" width="9.140625" style="100"/>
    <col min="6722" max="6724" width="14.85546875" style="100" customWidth="1"/>
    <col min="6725" max="6725" width="16.7109375" style="100" customWidth="1"/>
    <col min="6726" max="6726" width="16.5703125" style="100" customWidth="1"/>
    <col min="6727" max="6727" width="16.7109375" style="100" customWidth="1"/>
    <col min="6728" max="6728" width="16.28515625" style="100" customWidth="1"/>
    <col min="6729" max="6729" width="11.85546875" style="100" customWidth="1"/>
    <col min="6730" max="6730" width="11.7109375" style="100" customWidth="1"/>
    <col min="6731" max="6731" width="10.85546875" style="100" customWidth="1"/>
    <col min="6732" max="6732" width="12" style="100" customWidth="1"/>
    <col min="6733" max="6733" width="14.7109375" style="100" customWidth="1"/>
    <col min="6734" max="6735" width="18.140625" style="100" customWidth="1"/>
    <col min="6736" max="6736" width="11.28515625" style="100" customWidth="1"/>
    <col min="6737" max="6737" width="9.140625" style="100"/>
    <col min="6738" max="6738" width="9.85546875" style="100" customWidth="1"/>
    <col min="6739" max="6741" width="12.7109375" style="100" customWidth="1"/>
    <col min="6742" max="6744" width="16.7109375" style="100" customWidth="1"/>
    <col min="6745" max="6778" width="19.140625" style="100" customWidth="1"/>
    <col min="6779" max="6790" width="18.140625" style="100" customWidth="1"/>
    <col min="6791" max="6971" width="9.140625" style="100"/>
    <col min="6972" max="6972" width="9.28515625" style="100" customWidth="1"/>
    <col min="6973" max="6973" width="11.42578125" style="100" customWidth="1"/>
    <col min="6974" max="6974" width="14.140625" style="100" customWidth="1"/>
    <col min="6975" max="6976" width="19.28515625" style="100" customWidth="1"/>
    <col min="6977" max="6977" width="9.140625" style="100"/>
    <col min="6978" max="6980" width="14.85546875" style="100" customWidth="1"/>
    <col min="6981" max="6981" width="16.7109375" style="100" customWidth="1"/>
    <col min="6982" max="6982" width="16.5703125" style="100" customWidth="1"/>
    <col min="6983" max="6983" width="16.7109375" style="100" customWidth="1"/>
    <col min="6984" max="6984" width="16.28515625" style="100" customWidth="1"/>
    <col min="6985" max="6985" width="11.85546875" style="100" customWidth="1"/>
    <col min="6986" max="6986" width="11.7109375" style="100" customWidth="1"/>
    <col min="6987" max="6987" width="10.85546875" style="100" customWidth="1"/>
    <col min="6988" max="6988" width="12" style="100" customWidth="1"/>
    <col min="6989" max="6989" width="14.7109375" style="100" customWidth="1"/>
    <col min="6990" max="6991" width="18.140625" style="100" customWidth="1"/>
    <col min="6992" max="6992" width="11.28515625" style="100" customWidth="1"/>
    <col min="6993" max="6993" width="9.140625" style="100"/>
    <col min="6994" max="6994" width="9.85546875" style="100" customWidth="1"/>
    <col min="6995" max="6997" width="12.7109375" style="100" customWidth="1"/>
    <col min="6998" max="7000" width="16.7109375" style="100" customWidth="1"/>
    <col min="7001" max="7034" width="19.140625" style="100" customWidth="1"/>
    <col min="7035" max="7046" width="18.140625" style="100" customWidth="1"/>
    <col min="7047" max="7227" width="9.140625" style="100"/>
    <col min="7228" max="7228" width="9.28515625" style="100" customWidth="1"/>
    <col min="7229" max="7229" width="11.42578125" style="100" customWidth="1"/>
    <col min="7230" max="7230" width="14.140625" style="100" customWidth="1"/>
    <col min="7231" max="7232" width="19.28515625" style="100" customWidth="1"/>
    <col min="7233" max="7233" width="9.140625" style="100"/>
    <col min="7234" max="7236" width="14.85546875" style="100" customWidth="1"/>
    <col min="7237" max="7237" width="16.7109375" style="100" customWidth="1"/>
    <col min="7238" max="7238" width="16.5703125" style="100" customWidth="1"/>
    <col min="7239" max="7239" width="16.7109375" style="100" customWidth="1"/>
    <col min="7240" max="7240" width="16.28515625" style="100" customWidth="1"/>
    <col min="7241" max="7241" width="11.85546875" style="100" customWidth="1"/>
    <col min="7242" max="7242" width="11.7109375" style="100" customWidth="1"/>
    <col min="7243" max="7243" width="10.85546875" style="100" customWidth="1"/>
    <col min="7244" max="7244" width="12" style="100" customWidth="1"/>
    <col min="7245" max="7245" width="14.7109375" style="100" customWidth="1"/>
    <col min="7246" max="7247" width="18.140625" style="100" customWidth="1"/>
    <col min="7248" max="7248" width="11.28515625" style="100" customWidth="1"/>
    <col min="7249" max="7249" width="9.140625" style="100"/>
    <col min="7250" max="7250" width="9.85546875" style="100" customWidth="1"/>
    <col min="7251" max="7253" width="12.7109375" style="100" customWidth="1"/>
    <col min="7254" max="7256" width="16.7109375" style="100" customWidth="1"/>
    <col min="7257" max="7290" width="19.140625" style="100" customWidth="1"/>
    <col min="7291" max="7302" width="18.140625" style="100" customWidth="1"/>
    <col min="7303" max="7483" width="9.140625" style="100"/>
    <col min="7484" max="7484" width="9.28515625" style="100" customWidth="1"/>
    <col min="7485" max="7485" width="11.42578125" style="100" customWidth="1"/>
    <col min="7486" max="7486" width="14.140625" style="100" customWidth="1"/>
    <col min="7487" max="7488" width="19.28515625" style="100" customWidth="1"/>
    <col min="7489" max="7489" width="9.140625" style="100"/>
    <col min="7490" max="7492" width="14.85546875" style="100" customWidth="1"/>
    <col min="7493" max="7493" width="16.7109375" style="100" customWidth="1"/>
    <col min="7494" max="7494" width="16.5703125" style="100" customWidth="1"/>
    <col min="7495" max="7495" width="16.7109375" style="100" customWidth="1"/>
    <col min="7496" max="7496" width="16.28515625" style="100" customWidth="1"/>
    <col min="7497" max="7497" width="11.85546875" style="100" customWidth="1"/>
    <col min="7498" max="7498" width="11.7109375" style="100" customWidth="1"/>
    <col min="7499" max="7499" width="10.85546875" style="100" customWidth="1"/>
    <col min="7500" max="7500" width="12" style="100" customWidth="1"/>
    <col min="7501" max="7501" width="14.7109375" style="100" customWidth="1"/>
    <col min="7502" max="7503" width="18.140625" style="100" customWidth="1"/>
    <col min="7504" max="7504" width="11.28515625" style="100" customWidth="1"/>
    <col min="7505" max="7505" width="9.140625" style="100"/>
    <col min="7506" max="7506" width="9.85546875" style="100" customWidth="1"/>
    <col min="7507" max="7509" width="12.7109375" style="100" customWidth="1"/>
    <col min="7510" max="7512" width="16.7109375" style="100" customWidth="1"/>
    <col min="7513" max="7546" width="19.140625" style="100" customWidth="1"/>
    <col min="7547" max="7558" width="18.140625" style="100" customWidth="1"/>
    <col min="7559" max="7739" width="9.140625" style="100"/>
    <col min="7740" max="7740" width="9.28515625" style="100" customWidth="1"/>
    <col min="7741" max="7741" width="11.42578125" style="100" customWidth="1"/>
    <col min="7742" max="7742" width="14.140625" style="100" customWidth="1"/>
    <col min="7743" max="7744" width="19.28515625" style="100" customWidth="1"/>
    <col min="7745" max="7745" width="9.140625" style="100"/>
    <col min="7746" max="7748" width="14.85546875" style="100" customWidth="1"/>
    <col min="7749" max="7749" width="16.7109375" style="100" customWidth="1"/>
    <col min="7750" max="7750" width="16.5703125" style="100" customWidth="1"/>
    <col min="7751" max="7751" width="16.7109375" style="100" customWidth="1"/>
    <col min="7752" max="7752" width="16.28515625" style="100" customWidth="1"/>
    <col min="7753" max="7753" width="11.85546875" style="100" customWidth="1"/>
    <col min="7754" max="7754" width="11.7109375" style="100" customWidth="1"/>
    <col min="7755" max="7755" width="10.85546875" style="100" customWidth="1"/>
    <col min="7756" max="7756" width="12" style="100" customWidth="1"/>
    <col min="7757" max="7757" width="14.7109375" style="100" customWidth="1"/>
    <col min="7758" max="7759" width="18.140625" style="100" customWidth="1"/>
    <col min="7760" max="7760" width="11.28515625" style="100" customWidth="1"/>
    <col min="7761" max="7761" width="9.140625" style="100"/>
    <col min="7762" max="7762" width="9.85546875" style="100" customWidth="1"/>
    <col min="7763" max="7765" width="12.7109375" style="100" customWidth="1"/>
    <col min="7766" max="7768" width="16.7109375" style="100" customWidth="1"/>
    <col min="7769" max="7802" width="19.140625" style="100" customWidth="1"/>
    <col min="7803" max="7814" width="18.140625" style="100" customWidth="1"/>
    <col min="7815" max="7995" width="9.140625" style="100"/>
    <col min="7996" max="7996" width="9.28515625" style="100" customWidth="1"/>
    <col min="7997" max="7997" width="11.42578125" style="100" customWidth="1"/>
    <col min="7998" max="7998" width="14.140625" style="100" customWidth="1"/>
    <col min="7999" max="8000" width="19.28515625" style="100" customWidth="1"/>
    <col min="8001" max="8001" width="9.140625" style="100"/>
    <col min="8002" max="8004" width="14.85546875" style="100" customWidth="1"/>
    <col min="8005" max="8005" width="16.7109375" style="100" customWidth="1"/>
    <col min="8006" max="8006" width="16.5703125" style="100" customWidth="1"/>
    <col min="8007" max="8007" width="16.7109375" style="100" customWidth="1"/>
    <col min="8008" max="8008" width="16.28515625" style="100" customWidth="1"/>
    <col min="8009" max="8009" width="11.85546875" style="100" customWidth="1"/>
    <col min="8010" max="8010" width="11.7109375" style="100" customWidth="1"/>
    <col min="8011" max="8011" width="10.85546875" style="100" customWidth="1"/>
    <col min="8012" max="8012" width="12" style="100" customWidth="1"/>
    <col min="8013" max="8013" width="14.7109375" style="100" customWidth="1"/>
    <col min="8014" max="8015" width="18.140625" style="100" customWidth="1"/>
    <col min="8016" max="8016" width="11.28515625" style="100" customWidth="1"/>
    <col min="8017" max="8017" width="9.140625" style="100"/>
    <col min="8018" max="8018" width="9.85546875" style="100" customWidth="1"/>
    <col min="8019" max="8021" width="12.7109375" style="100" customWidth="1"/>
    <col min="8022" max="8024" width="16.7109375" style="100" customWidth="1"/>
    <col min="8025" max="8058" width="19.140625" style="100" customWidth="1"/>
    <col min="8059" max="8070" width="18.140625" style="100" customWidth="1"/>
    <col min="8071" max="8251" width="9.140625" style="100"/>
    <col min="8252" max="8252" width="9.28515625" style="100" customWidth="1"/>
    <col min="8253" max="8253" width="11.42578125" style="100" customWidth="1"/>
    <col min="8254" max="8254" width="14.140625" style="100" customWidth="1"/>
    <col min="8255" max="8256" width="19.28515625" style="100" customWidth="1"/>
    <col min="8257" max="8257" width="9.140625" style="100"/>
    <col min="8258" max="8260" width="14.85546875" style="100" customWidth="1"/>
    <col min="8261" max="8261" width="16.7109375" style="100" customWidth="1"/>
    <col min="8262" max="8262" width="16.5703125" style="100" customWidth="1"/>
    <col min="8263" max="8263" width="16.7109375" style="100" customWidth="1"/>
    <col min="8264" max="8264" width="16.28515625" style="100" customWidth="1"/>
    <col min="8265" max="8265" width="11.85546875" style="100" customWidth="1"/>
    <col min="8266" max="8266" width="11.7109375" style="100" customWidth="1"/>
    <col min="8267" max="8267" width="10.85546875" style="100" customWidth="1"/>
    <col min="8268" max="8268" width="12" style="100" customWidth="1"/>
    <col min="8269" max="8269" width="14.7109375" style="100" customWidth="1"/>
    <col min="8270" max="8271" width="18.140625" style="100" customWidth="1"/>
    <col min="8272" max="8272" width="11.28515625" style="100" customWidth="1"/>
    <col min="8273" max="8273" width="9.140625" style="100"/>
    <col min="8274" max="8274" width="9.85546875" style="100" customWidth="1"/>
    <col min="8275" max="8277" width="12.7109375" style="100" customWidth="1"/>
    <col min="8278" max="8280" width="16.7109375" style="100" customWidth="1"/>
    <col min="8281" max="8314" width="19.140625" style="100" customWidth="1"/>
    <col min="8315" max="8326" width="18.140625" style="100" customWidth="1"/>
    <col min="8327" max="8507" width="9.140625" style="100"/>
    <col min="8508" max="8508" width="9.28515625" style="100" customWidth="1"/>
    <col min="8509" max="8509" width="11.42578125" style="100" customWidth="1"/>
    <col min="8510" max="8510" width="14.140625" style="100" customWidth="1"/>
    <col min="8511" max="8512" width="19.28515625" style="100" customWidth="1"/>
    <col min="8513" max="8513" width="9.140625" style="100"/>
    <col min="8514" max="8516" width="14.85546875" style="100" customWidth="1"/>
    <col min="8517" max="8517" width="16.7109375" style="100" customWidth="1"/>
    <col min="8518" max="8518" width="16.5703125" style="100" customWidth="1"/>
    <col min="8519" max="8519" width="16.7109375" style="100" customWidth="1"/>
    <col min="8520" max="8520" width="16.28515625" style="100" customWidth="1"/>
    <col min="8521" max="8521" width="11.85546875" style="100" customWidth="1"/>
    <col min="8522" max="8522" width="11.7109375" style="100" customWidth="1"/>
    <col min="8523" max="8523" width="10.85546875" style="100" customWidth="1"/>
    <col min="8524" max="8524" width="12" style="100" customWidth="1"/>
    <col min="8525" max="8525" width="14.7109375" style="100" customWidth="1"/>
    <col min="8526" max="8527" width="18.140625" style="100" customWidth="1"/>
    <col min="8528" max="8528" width="11.28515625" style="100" customWidth="1"/>
    <col min="8529" max="8529" width="9.140625" style="100"/>
    <col min="8530" max="8530" width="9.85546875" style="100" customWidth="1"/>
    <col min="8531" max="8533" width="12.7109375" style="100" customWidth="1"/>
    <col min="8534" max="8536" width="16.7109375" style="100" customWidth="1"/>
    <col min="8537" max="8570" width="19.140625" style="100" customWidth="1"/>
    <col min="8571" max="8582" width="18.140625" style="100" customWidth="1"/>
    <col min="8583" max="8763" width="9.140625" style="100"/>
    <col min="8764" max="8764" width="9.28515625" style="100" customWidth="1"/>
    <col min="8765" max="8765" width="11.42578125" style="100" customWidth="1"/>
    <col min="8766" max="8766" width="14.140625" style="100" customWidth="1"/>
    <col min="8767" max="8768" width="19.28515625" style="100" customWidth="1"/>
    <col min="8769" max="8769" width="9.140625" style="100"/>
    <col min="8770" max="8772" width="14.85546875" style="100" customWidth="1"/>
    <col min="8773" max="8773" width="16.7109375" style="100" customWidth="1"/>
    <col min="8774" max="8774" width="16.5703125" style="100" customWidth="1"/>
    <col min="8775" max="8775" width="16.7109375" style="100" customWidth="1"/>
    <col min="8776" max="8776" width="16.28515625" style="100" customWidth="1"/>
    <col min="8777" max="8777" width="11.85546875" style="100" customWidth="1"/>
    <col min="8778" max="8778" width="11.7109375" style="100" customWidth="1"/>
    <col min="8779" max="8779" width="10.85546875" style="100" customWidth="1"/>
    <col min="8780" max="8780" width="12" style="100" customWidth="1"/>
    <col min="8781" max="8781" width="14.7109375" style="100" customWidth="1"/>
    <col min="8782" max="8783" width="18.140625" style="100" customWidth="1"/>
    <col min="8784" max="8784" width="11.28515625" style="100" customWidth="1"/>
    <col min="8785" max="8785" width="9.140625" style="100"/>
    <col min="8786" max="8786" width="9.85546875" style="100" customWidth="1"/>
    <col min="8787" max="8789" width="12.7109375" style="100" customWidth="1"/>
    <col min="8790" max="8792" width="16.7109375" style="100" customWidth="1"/>
    <col min="8793" max="8826" width="19.140625" style="100" customWidth="1"/>
    <col min="8827" max="8838" width="18.140625" style="100" customWidth="1"/>
    <col min="8839" max="9019" width="9.140625" style="100"/>
    <col min="9020" max="9020" width="9.28515625" style="100" customWidth="1"/>
    <col min="9021" max="9021" width="11.42578125" style="100" customWidth="1"/>
    <col min="9022" max="9022" width="14.140625" style="100" customWidth="1"/>
    <col min="9023" max="9024" width="19.28515625" style="100" customWidth="1"/>
    <col min="9025" max="9025" width="9.140625" style="100"/>
    <col min="9026" max="9028" width="14.85546875" style="100" customWidth="1"/>
    <col min="9029" max="9029" width="16.7109375" style="100" customWidth="1"/>
    <col min="9030" max="9030" width="16.5703125" style="100" customWidth="1"/>
    <col min="9031" max="9031" width="16.7109375" style="100" customWidth="1"/>
    <col min="9032" max="9032" width="16.28515625" style="100" customWidth="1"/>
    <col min="9033" max="9033" width="11.85546875" style="100" customWidth="1"/>
    <col min="9034" max="9034" width="11.7109375" style="100" customWidth="1"/>
    <col min="9035" max="9035" width="10.85546875" style="100" customWidth="1"/>
    <col min="9036" max="9036" width="12" style="100" customWidth="1"/>
    <col min="9037" max="9037" width="14.7109375" style="100" customWidth="1"/>
    <col min="9038" max="9039" width="18.140625" style="100" customWidth="1"/>
    <col min="9040" max="9040" width="11.28515625" style="100" customWidth="1"/>
    <col min="9041" max="9041" width="9.140625" style="100"/>
    <col min="9042" max="9042" width="9.85546875" style="100" customWidth="1"/>
    <col min="9043" max="9045" width="12.7109375" style="100" customWidth="1"/>
    <col min="9046" max="9048" width="16.7109375" style="100" customWidth="1"/>
    <col min="9049" max="9082" width="19.140625" style="100" customWidth="1"/>
    <col min="9083" max="9094" width="18.140625" style="100" customWidth="1"/>
    <col min="9095" max="9275" width="9.140625" style="100"/>
    <col min="9276" max="9276" width="9.28515625" style="100" customWidth="1"/>
    <col min="9277" max="9277" width="11.42578125" style="100" customWidth="1"/>
    <col min="9278" max="9278" width="14.140625" style="100" customWidth="1"/>
    <col min="9279" max="9280" width="19.28515625" style="100" customWidth="1"/>
    <col min="9281" max="9281" width="9.140625" style="100"/>
    <col min="9282" max="9284" width="14.85546875" style="100" customWidth="1"/>
    <col min="9285" max="9285" width="16.7109375" style="100" customWidth="1"/>
    <col min="9286" max="9286" width="16.5703125" style="100" customWidth="1"/>
    <col min="9287" max="9287" width="16.7109375" style="100" customWidth="1"/>
    <col min="9288" max="9288" width="16.28515625" style="100" customWidth="1"/>
    <col min="9289" max="9289" width="11.85546875" style="100" customWidth="1"/>
    <col min="9290" max="9290" width="11.7109375" style="100" customWidth="1"/>
    <col min="9291" max="9291" width="10.85546875" style="100" customWidth="1"/>
    <col min="9292" max="9292" width="12" style="100" customWidth="1"/>
    <col min="9293" max="9293" width="14.7109375" style="100" customWidth="1"/>
    <col min="9294" max="9295" width="18.140625" style="100" customWidth="1"/>
    <col min="9296" max="9296" width="11.28515625" style="100" customWidth="1"/>
    <col min="9297" max="9297" width="9.140625" style="100"/>
    <col min="9298" max="9298" width="9.85546875" style="100" customWidth="1"/>
    <col min="9299" max="9301" width="12.7109375" style="100" customWidth="1"/>
    <col min="9302" max="9304" width="16.7109375" style="100" customWidth="1"/>
    <col min="9305" max="9338" width="19.140625" style="100" customWidth="1"/>
    <col min="9339" max="9350" width="18.140625" style="100" customWidth="1"/>
    <col min="9351" max="9531" width="9.140625" style="100"/>
    <col min="9532" max="9532" width="9.28515625" style="100" customWidth="1"/>
    <col min="9533" max="9533" width="11.42578125" style="100" customWidth="1"/>
    <col min="9534" max="9534" width="14.140625" style="100" customWidth="1"/>
    <col min="9535" max="9536" width="19.28515625" style="100" customWidth="1"/>
    <col min="9537" max="9537" width="9.140625" style="100"/>
    <col min="9538" max="9540" width="14.85546875" style="100" customWidth="1"/>
    <col min="9541" max="9541" width="16.7109375" style="100" customWidth="1"/>
    <col min="9542" max="9542" width="16.5703125" style="100" customWidth="1"/>
    <col min="9543" max="9543" width="16.7109375" style="100" customWidth="1"/>
    <col min="9544" max="9544" width="16.28515625" style="100" customWidth="1"/>
    <col min="9545" max="9545" width="11.85546875" style="100" customWidth="1"/>
    <col min="9546" max="9546" width="11.7109375" style="100" customWidth="1"/>
    <col min="9547" max="9547" width="10.85546875" style="100" customWidth="1"/>
    <col min="9548" max="9548" width="12" style="100" customWidth="1"/>
    <col min="9549" max="9549" width="14.7109375" style="100" customWidth="1"/>
    <col min="9550" max="9551" width="18.140625" style="100" customWidth="1"/>
    <col min="9552" max="9552" width="11.28515625" style="100" customWidth="1"/>
    <col min="9553" max="9553" width="9.140625" style="100"/>
    <col min="9554" max="9554" width="9.85546875" style="100" customWidth="1"/>
    <col min="9555" max="9557" width="12.7109375" style="100" customWidth="1"/>
    <col min="9558" max="9560" width="16.7109375" style="100" customWidth="1"/>
    <col min="9561" max="9594" width="19.140625" style="100" customWidth="1"/>
    <col min="9595" max="9606" width="18.140625" style="100" customWidth="1"/>
    <col min="9607" max="9787" width="9.140625" style="100"/>
    <col min="9788" max="9788" width="9.28515625" style="100" customWidth="1"/>
    <col min="9789" max="9789" width="11.42578125" style="100" customWidth="1"/>
    <col min="9790" max="9790" width="14.140625" style="100" customWidth="1"/>
    <col min="9791" max="9792" width="19.28515625" style="100" customWidth="1"/>
    <col min="9793" max="9793" width="9.140625" style="100"/>
    <col min="9794" max="9796" width="14.85546875" style="100" customWidth="1"/>
    <col min="9797" max="9797" width="16.7109375" style="100" customWidth="1"/>
    <col min="9798" max="9798" width="16.5703125" style="100" customWidth="1"/>
    <col min="9799" max="9799" width="16.7109375" style="100" customWidth="1"/>
    <col min="9800" max="9800" width="16.28515625" style="100" customWidth="1"/>
    <col min="9801" max="9801" width="11.85546875" style="100" customWidth="1"/>
    <col min="9802" max="9802" width="11.7109375" style="100" customWidth="1"/>
    <col min="9803" max="9803" width="10.85546875" style="100" customWidth="1"/>
    <col min="9804" max="9804" width="12" style="100" customWidth="1"/>
    <col min="9805" max="9805" width="14.7109375" style="100" customWidth="1"/>
    <col min="9806" max="9807" width="18.140625" style="100" customWidth="1"/>
    <col min="9808" max="9808" width="11.28515625" style="100" customWidth="1"/>
    <col min="9809" max="9809" width="9.140625" style="100"/>
    <col min="9810" max="9810" width="9.85546875" style="100" customWidth="1"/>
    <col min="9811" max="9813" width="12.7109375" style="100" customWidth="1"/>
    <col min="9814" max="9816" width="16.7109375" style="100" customWidth="1"/>
    <col min="9817" max="9850" width="19.140625" style="100" customWidth="1"/>
    <col min="9851" max="9862" width="18.140625" style="100" customWidth="1"/>
    <col min="9863" max="10043" width="9.140625" style="100"/>
    <col min="10044" max="10044" width="9.28515625" style="100" customWidth="1"/>
    <col min="10045" max="10045" width="11.42578125" style="100" customWidth="1"/>
    <col min="10046" max="10046" width="14.140625" style="100" customWidth="1"/>
    <col min="10047" max="10048" width="19.28515625" style="100" customWidth="1"/>
    <col min="10049" max="10049" width="9.140625" style="100"/>
    <col min="10050" max="10052" width="14.85546875" style="100" customWidth="1"/>
    <col min="10053" max="10053" width="16.7109375" style="100" customWidth="1"/>
    <col min="10054" max="10054" width="16.5703125" style="100" customWidth="1"/>
    <col min="10055" max="10055" width="16.7109375" style="100" customWidth="1"/>
    <col min="10056" max="10056" width="16.28515625" style="100" customWidth="1"/>
    <col min="10057" max="10057" width="11.85546875" style="100" customWidth="1"/>
    <col min="10058" max="10058" width="11.7109375" style="100" customWidth="1"/>
    <col min="10059" max="10059" width="10.85546875" style="100" customWidth="1"/>
    <col min="10060" max="10060" width="12" style="100" customWidth="1"/>
    <col min="10061" max="10061" width="14.7109375" style="100" customWidth="1"/>
    <col min="10062" max="10063" width="18.140625" style="100" customWidth="1"/>
    <col min="10064" max="10064" width="11.28515625" style="100" customWidth="1"/>
    <col min="10065" max="10065" width="9.140625" style="100"/>
    <col min="10066" max="10066" width="9.85546875" style="100" customWidth="1"/>
    <col min="10067" max="10069" width="12.7109375" style="100" customWidth="1"/>
    <col min="10070" max="10072" width="16.7109375" style="100" customWidth="1"/>
    <col min="10073" max="10106" width="19.140625" style="100" customWidth="1"/>
    <col min="10107" max="10118" width="18.140625" style="100" customWidth="1"/>
    <col min="10119" max="10299" width="9.140625" style="100"/>
    <col min="10300" max="10300" width="9.28515625" style="100" customWidth="1"/>
    <col min="10301" max="10301" width="11.42578125" style="100" customWidth="1"/>
    <col min="10302" max="10302" width="14.140625" style="100" customWidth="1"/>
    <col min="10303" max="10304" width="19.28515625" style="100" customWidth="1"/>
    <col min="10305" max="10305" width="9.140625" style="100"/>
    <col min="10306" max="10308" width="14.85546875" style="100" customWidth="1"/>
    <col min="10309" max="10309" width="16.7109375" style="100" customWidth="1"/>
    <col min="10310" max="10310" width="16.5703125" style="100" customWidth="1"/>
    <col min="10311" max="10311" width="16.7109375" style="100" customWidth="1"/>
    <col min="10312" max="10312" width="16.28515625" style="100" customWidth="1"/>
    <col min="10313" max="10313" width="11.85546875" style="100" customWidth="1"/>
    <col min="10314" max="10314" width="11.7109375" style="100" customWidth="1"/>
    <col min="10315" max="10315" width="10.85546875" style="100" customWidth="1"/>
    <col min="10316" max="10316" width="12" style="100" customWidth="1"/>
    <col min="10317" max="10317" width="14.7109375" style="100" customWidth="1"/>
    <col min="10318" max="10319" width="18.140625" style="100" customWidth="1"/>
    <col min="10320" max="10320" width="11.28515625" style="100" customWidth="1"/>
    <col min="10321" max="10321" width="9.140625" style="100"/>
    <col min="10322" max="10322" width="9.85546875" style="100" customWidth="1"/>
    <col min="10323" max="10325" width="12.7109375" style="100" customWidth="1"/>
    <col min="10326" max="10328" width="16.7109375" style="100" customWidth="1"/>
    <col min="10329" max="10362" width="19.140625" style="100" customWidth="1"/>
    <col min="10363" max="10374" width="18.140625" style="100" customWidth="1"/>
    <col min="10375" max="10555" width="9.140625" style="100"/>
    <col min="10556" max="10556" width="9.28515625" style="100" customWidth="1"/>
    <col min="10557" max="10557" width="11.42578125" style="100" customWidth="1"/>
    <col min="10558" max="10558" width="14.140625" style="100" customWidth="1"/>
    <col min="10559" max="10560" width="19.28515625" style="100" customWidth="1"/>
    <col min="10561" max="10561" width="9.140625" style="100"/>
    <col min="10562" max="10564" width="14.85546875" style="100" customWidth="1"/>
    <col min="10565" max="10565" width="16.7109375" style="100" customWidth="1"/>
    <col min="10566" max="10566" width="16.5703125" style="100" customWidth="1"/>
    <col min="10567" max="10567" width="16.7109375" style="100" customWidth="1"/>
    <col min="10568" max="10568" width="16.28515625" style="100" customWidth="1"/>
    <col min="10569" max="10569" width="11.85546875" style="100" customWidth="1"/>
    <col min="10570" max="10570" width="11.7109375" style="100" customWidth="1"/>
    <col min="10571" max="10571" width="10.85546875" style="100" customWidth="1"/>
    <col min="10572" max="10572" width="12" style="100" customWidth="1"/>
    <col min="10573" max="10573" width="14.7109375" style="100" customWidth="1"/>
    <col min="10574" max="10575" width="18.140625" style="100" customWidth="1"/>
    <col min="10576" max="10576" width="11.28515625" style="100" customWidth="1"/>
    <col min="10577" max="10577" width="9.140625" style="100"/>
    <col min="10578" max="10578" width="9.85546875" style="100" customWidth="1"/>
    <col min="10579" max="10581" width="12.7109375" style="100" customWidth="1"/>
    <col min="10582" max="10584" width="16.7109375" style="100" customWidth="1"/>
    <col min="10585" max="10618" width="19.140625" style="100" customWidth="1"/>
    <col min="10619" max="10630" width="18.140625" style="100" customWidth="1"/>
    <col min="10631" max="10811" width="9.140625" style="100"/>
    <col min="10812" max="10812" width="9.28515625" style="100" customWidth="1"/>
    <col min="10813" max="10813" width="11.42578125" style="100" customWidth="1"/>
    <col min="10814" max="10814" width="14.140625" style="100" customWidth="1"/>
    <col min="10815" max="10816" width="19.28515625" style="100" customWidth="1"/>
    <col min="10817" max="10817" width="9.140625" style="100"/>
    <col min="10818" max="10820" width="14.85546875" style="100" customWidth="1"/>
    <col min="10821" max="10821" width="16.7109375" style="100" customWidth="1"/>
    <col min="10822" max="10822" width="16.5703125" style="100" customWidth="1"/>
    <col min="10823" max="10823" width="16.7109375" style="100" customWidth="1"/>
    <col min="10824" max="10824" width="16.28515625" style="100" customWidth="1"/>
    <col min="10825" max="10825" width="11.85546875" style="100" customWidth="1"/>
    <col min="10826" max="10826" width="11.7109375" style="100" customWidth="1"/>
    <col min="10827" max="10827" width="10.85546875" style="100" customWidth="1"/>
    <col min="10828" max="10828" width="12" style="100" customWidth="1"/>
    <col min="10829" max="10829" width="14.7109375" style="100" customWidth="1"/>
    <col min="10830" max="10831" width="18.140625" style="100" customWidth="1"/>
    <col min="10832" max="10832" width="11.28515625" style="100" customWidth="1"/>
    <col min="10833" max="10833" width="9.140625" style="100"/>
    <col min="10834" max="10834" width="9.85546875" style="100" customWidth="1"/>
    <col min="10835" max="10837" width="12.7109375" style="100" customWidth="1"/>
    <col min="10838" max="10840" width="16.7109375" style="100" customWidth="1"/>
    <col min="10841" max="10874" width="19.140625" style="100" customWidth="1"/>
    <col min="10875" max="10886" width="18.140625" style="100" customWidth="1"/>
    <col min="10887" max="11067" width="9.140625" style="100"/>
    <col min="11068" max="11068" width="9.28515625" style="100" customWidth="1"/>
    <col min="11069" max="11069" width="11.42578125" style="100" customWidth="1"/>
    <col min="11070" max="11070" width="14.140625" style="100" customWidth="1"/>
    <col min="11071" max="11072" width="19.28515625" style="100" customWidth="1"/>
    <col min="11073" max="11073" width="9.140625" style="100"/>
    <col min="11074" max="11076" width="14.85546875" style="100" customWidth="1"/>
    <col min="11077" max="11077" width="16.7109375" style="100" customWidth="1"/>
    <col min="11078" max="11078" width="16.5703125" style="100" customWidth="1"/>
    <col min="11079" max="11079" width="16.7109375" style="100" customWidth="1"/>
    <col min="11080" max="11080" width="16.28515625" style="100" customWidth="1"/>
    <col min="11081" max="11081" width="11.85546875" style="100" customWidth="1"/>
    <col min="11082" max="11082" width="11.7109375" style="100" customWidth="1"/>
    <col min="11083" max="11083" width="10.85546875" style="100" customWidth="1"/>
    <col min="11084" max="11084" width="12" style="100" customWidth="1"/>
    <col min="11085" max="11085" width="14.7109375" style="100" customWidth="1"/>
    <col min="11086" max="11087" width="18.140625" style="100" customWidth="1"/>
    <col min="11088" max="11088" width="11.28515625" style="100" customWidth="1"/>
    <col min="11089" max="11089" width="9.140625" style="100"/>
    <col min="11090" max="11090" width="9.85546875" style="100" customWidth="1"/>
    <col min="11091" max="11093" width="12.7109375" style="100" customWidth="1"/>
    <col min="11094" max="11096" width="16.7109375" style="100" customWidth="1"/>
    <col min="11097" max="11130" width="19.140625" style="100" customWidth="1"/>
    <col min="11131" max="11142" width="18.140625" style="100" customWidth="1"/>
    <col min="11143" max="16384" width="9.140625" style="100"/>
  </cols>
  <sheetData>
    <row r="1" spans="1:14" ht="60" customHeight="1" x14ac:dyDescent="0.25">
      <c r="C1" s="98"/>
      <c r="D1" s="98"/>
      <c r="E1" s="98"/>
      <c r="F1" s="98"/>
      <c r="G1" s="98"/>
      <c r="H1" s="98"/>
      <c r="I1" s="98"/>
      <c r="J1" s="398" t="s">
        <v>1066</v>
      </c>
      <c r="K1" s="398"/>
      <c r="L1" s="398"/>
    </row>
    <row r="2" spans="1:14" s="101" customFormat="1" ht="37.5" customHeight="1" x14ac:dyDescent="0.2">
      <c r="A2" s="399" t="s">
        <v>658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93"/>
    </row>
    <row r="3" spans="1:14" s="102" customFormat="1" ht="17.25" customHeight="1" x14ac:dyDescent="0.25">
      <c r="A3" s="400" t="s">
        <v>100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93"/>
    </row>
    <row r="4" spans="1:14" s="102" customFormat="1" ht="21.75" customHeight="1" x14ac:dyDescent="0.25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99"/>
    </row>
    <row r="5" spans="1:14" s="102" customFormat="1" ht="63" x14ac:dyDescent="0.25">
      <c r="A5" s="103" t="s">
        <v>4</v>
      </c>
      <c r="B5" s="104" t="s">
        <v>5</v>
      </c>
      <c r="C5" s="104" t="s">
        <v>7</v>
      </c>
      <c r="D5" s="104" t="s">
        <v>31</v>
      </c>
      <c r="E5" s="104" t="s">
        <v>0</v>
      </c>
      <c r="F5" s="104" t="s">
        <v>35</v>
      </c>
      <c r="G5" s="104" t="s">
        <v>352</v>
      </c>
      <c r="H5" s="104" t="s">
        <v>36</v>
      </c>
      <c r="I5" s="105" t="s">
        <v>16</v>
      </c>
      <c r="J5" s="106" t="s">
        <v>34</v>
      </c>
      <c r="K5" s="107" t="s">
        <v>2</v>
      </c>
      <c r="L5" s="107" t="s">
        <v>3</v>
      </c>
      <c r="M5" s="108"/>
    </row>
    <row r="6" spans="1:14" s="102" customFormat="1" ht="21.75" customHeight="1" x14ac:dyDescent="0.25">
      <c r="A6" s="109">
        <v>1</v>
      </c>
      <c r="B6" s="110">
        <v>2</v>
      </c>
      <c r="C6" s="109">
        <v>3</v>
      </c>
      <c r="D6" s="110">
        <v>4</v>
      </c>
      <c r="E6" s="109">
        <v>5</v>
      </c>
      <c r="F6" s="109">
        <v>6</v>
      </c>
      <c r="G6" s="111">
        <v>6</v>
      </c>
      <c r="H6" s="111">
        <v>7</v>
      </c>
      <c r="I6" s="111">
        <v>8</v>
      </c>
      <c r="J6" s="111">
        <v>9</v>
      </c>
      <c r="K6" s="111">
        <v>10</v>
      </c>
      <c r="L6" s="111">
        <v>11</v>
      </c>
      <c r="M6" s="99"/>
    </row>
    <row r="7" spans="1:14" s="102" customFormat="1" ht="26.25" customHeight="1" x14ac:dyDescent="0.25">
      <c r="A7" s="387" t="s">
        <v>354</v>
      </c>
      <c r="B7" s="388"/>
      <c r="C7" s="388"/>
      <c r="D7" s="388"/>
      <c r="E7" s="388"/>
      <c r="F7" s="388"/>
      <c r="G7" s="388"/>
      <c r="H7" s="388"/>
      <c r="I7" s="389"/>
      <c r="J7" s="115">
        <f>SUM(J8,J10,J41)</f>
        <v>15710637.857142853</v>
      </c>
      <c r="K7" s="383"/>
      <c r="L7" s="384"/>
      <c r="M7" s="99"/>
      <c r="N7" s="99"/>
    </row>
    <row r="8" spans="1:14" s="102" customFormat="1" ht="26.25" customHeight="1" x14ac:dyDescent="0.25">
      <c r="A8" s="402" t="s">
        <v>355</v>
      </c>
      <c r="B8" s="403"/>
      <c r="C8" s="403"/>
      <c r="D8" s="403"/>
      <c r="E8" s="403"/>
      <c r="F8" s="403"/>
      <c r="G8" s="403"/>
      <c r="H8" s="403"/>
      <c r="I8" s="404"/>
      <c r="J8" s="116">
        <f>SUM(J9:J9)</f>
        <v>124000</v>
      </c>
      <c r="K8" s="385"/>
      <c r="L8" s="386"/>
      <c r="M8" s="99"/>
      <c r="N8" s="99"/>
    </row>
    <row r="9" spans="1:14" ht="31.5" outlineLevel="1" x14ac:dyDescent="0.25">
      <c r="A9" s="117">
        <v>1</v>
      </c>
      <c r="B9" s="118" t="s">
        <v>677</v>
      </c>
      <c r="C9" s="119" t="s">
        <v>527</v>
      </c>
      <c r="D9" s="20" t="s">
        <v>675</v>
      </c>
      <c r="E9" s="120" t="s">
        <v>26</v>
      </c>
      <c r="F9" s="120" t="s">
        <v>37</v>
      </c>
      <c r="G9" s="121" t="s">
        <v>353</v>
      </c>
      <c r="H9" s="122">
        <v>1</v>
      </c>
      <c r="I9" s="123">
        <f>J9/H9</f>
        <v>124000</v>
      </c>
      <c r="J9" s="124">
        <v>124000</v>
      </c>
      <c r="K9" s="20" t="s">
        <v>543</v>
      </c>
      <c r="L9" s="125" t="s">
        <v>32</v>
      </c>
      <c r="N9" s="126"/>
    </row>
    <row r="10" spans="1:14" s="102" customFormat="1" ht="25.5" customHeight="1" x14ac:dyDescent="0.25">
      <c r="A10" s="402" t="s">
        <v>359</v>
      </c>
      <c r="B10" s="403"/>
      <c r="C10" s="403"/>
      <c r="D10" s="403"/>
      <c r="E10" s="403"/>
      <c r="F10" s="403"/>
      <c r="G10" s="403"/>
      <c r="H10" s="403"/>
      <c r="I10" s="404"/>
      <c r="J10" s="116">
        <f>SUM(J11:J40)</f>
        <v>13997034.285714282</v>
      </c>
      <c r="K10" s="127"/>
      <c r="L10" s="127"/>
      <c r="M10" s="99"/>
      <c r="N10" s="99"/>
    </row>
    <row r="11" spans="1:14" s="134" customFormat="1" ht="45.75" customHeight="1" outlineLevel="1" x14ac:dyDescent="0.2">
      <c r="A11" s="117">
        <v>1</v>
      </c>
      <c r="B11" s="128" t="s">
        <v>659</v>
      </c>
      <c r="C11" s="119" t="s">
        <v>527</v>
      </c>
      <c r="D11" s="20" t="s">
        <v>675</v>
      </c>
      <c r="E11" s="21" t="s">
        <v>26</v>
      </c>
      <c r="F11" s="21" t="s">
        <v>37</v>
      </c>
      <c r="G11" s="129" t="s">
        <v>353</v>
      </c>
      <c r="H11" s="129">
        <v>2</v>
      </c>
      <c r="I11" s="130">
        <f t="shared" ref="I11:I40" si="0">J11/H11</f>
        <v>66000</v>
      </c>
      <c r="J11" s="131">
        <v>132000</v>
      </c>
      <c r="K11" s="20" t="s">
        <v>543</v>
      </c>
      <c r="L11" s="132" t="s">
        <v>32</v>
      </c>
      <c r="M11" s="133"/>
    </row>
    <row r="12" spans="1:14" s="134" customFormat="1" ht="45.75" customHeight="1" outlineLevel="1" x14ac:dyDescent="0.2">
      <c r="A12" s="117">
        <v>2</v>
      </c>
      <c r="B12" s="128" t="s">
        <v>660</v>
      </c>
      <c r="C12" s="119" t="s">
        <v>527</v>
      </c>
      <c r="D12" s="20" t="s">
        <v>675</v>
      </c>
      <c r="E12" s="21" t="s">
        <v>26</v>
      </c>
      <c r="F12" s="21"/>
      <c r="G12" s="129" t="s">
        <v>353</v>
      </c>
      <c r="H12" s="129">
        <v>10</v>
      </c>
      <c r="I12" s="130">
        <f t="shared" si="0"/>
        <v>875</v>
      </c>
      <c r="J12" s="131">
        <v>8750</v>
      </c>
      <c r="K12" s="20" t="s">
        <v>543</v>
      </c>
      <c r="L12" s="132" t="s">
        <v>32</v>
      </c>
      <c r="M12" s="133"/>
    </row>
    <row r="13" spans="1:14" s="134" customFormat="1" ht="45.75" customHeight="1" outlineLevel="1" x14ac:dyDescent="0.2">
      <c r="A13" s="117">
        <v>3</v>
      </c>
      <c r="B13" s="128" t="s">
        <v>678</v>
      </c>
      <c r="C13" s="119" t="s">
        <v>527</v>
      </c>
      <c r="D13" s="20" t="s">
        <v>675</v>
      </c>
      <c r="E13" s="21" t="s">
        <v>26</v>
      </c>
      <c r="F13" s="21"/>
      <c r="G13" s="129" t="s">
        <v>353</v>
      </c>
      <c r="H13" s="129">
        <v>3</v>
      </c>
      <c r="I13" s="130">
        <f t="shared" si="0"/>
        <v>135000</v>
      </c>
      <c r="J13" s="131">
        <v>405000</v>
      </c>
      <c r="K13" s="20" t="s">
        <v>543</v>
      </c>
      <c r="L13" s="132" t="s">
        <v>32</v>
      </c>
      <c r="M13" s="133"/>
    </row>
    <row r="14" spans="1:14" s="134" customFormat="1" ht="45.75" customHeight="1" outlineLevel="1" x14ac:dyDescent="0.2">
      <c r="A14" s="117">
        <v>4</v>
      </c>
      <c r="B14" s="128" t="s">
        <v>679</v>
      </c>
      <c r="C14" s="119" t="s">
        <v>527</v>
      </c>
      <c r="D14" s="20" t="s">
        <v>675</v>
      </c>
      <c r="E14" s="21" t="s">
        <v>26</v>
      </c>
      <c r="F14" s="21"/>
      <c r="G14" s="129" t="s">
        <v>353</v>
      </c>
      <c r="H14" s="129">
        <v>10</v>
      </c>
      <c r="I14" s="130">
        <f t="shared" si="0"/>
        <v>12300</v>
      </c>
      <c r="J14" s="131">
        <v>123000</v>
      </c>
      <c r="K14" s="20" t="s">
        <v>543</v>
      </c>
      <c r="L14" s="132" t="s">
        <v>32</v>
      </c>
      <c r="M14" s="133"/>
    </row>
    <row r="15" spans="1:14" s="134" customFormat="1" ht="45.75" customHeight="1" outlineLevel="1" x14ac:dyDescent="0.2">
      <c r="A15" s="117">
        <v>5</v>
      </c>
      <c r="B15" s="128" t="s">
        <v>661</v>
      </c>
      <c r="C15" s="119" t="s">
        <v>527</v>
      </c>
      <c r="D15" s="20" t="s">
        <v>675</v>
      </c>
      <c r="E15" s="21" t="s">
        <v>26</v>
      </c>
      <c r="F15" s="21"/>
      <c r="G15" s="129" t="s">
        <v>353</v>
      </c>
      <c r="H15" s="129">
        <v>4</v>
      </c>
      <c r="I15" s="130">
        <f t="shared" si="0"/>
        <v>90280</v>
      </c>
      <c r="J15" s="131">
        <v>361120</v>
      </c>
      <c r="K15" s="20" t="s">
        <v>543</v>
      </c>
      <c r="L15" s="132" t="s">
        <v>32</v>
      </c>
      <c r="M15" s="133"/>
    </row>
    <row r="16" spans="1:14" s="134" customFormat="1" ht="45.75" customHeight="1" outlineLevel="1" x14ac:dyDescent="0.2">
      <c r="A16" s="117">
        <v>6</v>
      </c>
      <c r="B16" s="128" t="s">
        <v>680</v>
      </c>
      <c r="C16" s="119" t="s">
        <v>527</v>
      </c>
      <c r="D16" s="20" t="s">
        <v>675</v>
      </c>
      <c r="E16" s="21" t="s">
        <v>26</v>
      </c>
      <c r="F16" s="21"/>
      <c r="G16" s="129" t="s">
        <v>353</v>
      </c>
      <c r="H16" s="129">
        <v>1</v>
      </c>
      <c r="I16" s="130">
        <f t="shared" si="0"/>
        <v>320000</v>
      </c>
      <c r="J16" s="131">
        <v>320000</v>
      </c>
      <c r="K16" s="20" t="s">
        <v>543</v>
      </c>
      <c r="L16" s="132" t="s">
        <v>32</v>
      </c>
      <c r="M16" s="133"/>
    </row>
    <row r="17" spans="1:13" s="134" customFormat="1" ht="45.75" customHeight="1" outlineLevel="1" x14ac:dyDescent="0.2">
      <c r="A17" s="117">
        <v>7</v>
      </c>
      <c r="B17" s="128" t="s">
        <v>662</v>
      </c>
      <c r="C17" s="119" t="s">
        <v>527</v>
      </c>
      <c r="D17" s="20" t="s">
        <v>675</v>
      </c>
      <c r="E17" s="21" t="s">
        <v>26</v>
      </c>
      <c r="F17" s="21"/>
      <c r="G17" s="129" t="s">
        <v>356</v>
      </c>
      <c r="H17" s="129">
        <v>200</v>
      </c>
      <c r="I17" s="130">
        <f t="shared" si="0"/>
        <v>3500</v>
      </c>
      <c r="J17" s="131">
        <v>700000</v>
      </c>
      <c r="K17" s="20" t="s">
        <v>543</v>
      </c>
      <c r="L17" s="132" t="s">
        <v>32</v>
      </c>
      <c r="M17" s="133"/>
    </row>
    <row r="18" spans="1:13" s="134" customFormat="1" ht="45.75" customHeight="1" outlineLevel="1" x14ac:dyDescent="0.2">
      <c r="A18" s="117">
        <v>8</v>
      </c>
      <c r="B18" s="128" t="s">
        <v>681</v>
      </c>
      <c r="C18" s="119" t="s">
        <v>527</v>
      </c>
      <c r="D18" s="20" t="s">
        <v>675</v>
      </c>
      <c r="E18" s="21" t="s">
        <v>26</v>
      </c>
      <c r="F18" s="21"/>
      <c r="G18" s="129" t="s">
        <v>353</v>
      </c>
      <c r="H18" s="129">
        <v>15</v>
      </c>
      <c r="I18" s="130">
        <f t="shared" si="0"/>
        <v>8500</v>
      </c>
      <c r="J18" s="131">
        <v>127500</v>
      </c>
      <c r="K18" s="20" t="s">
        <v>543</v>
      </c>
      <c r="L18" s="132" t="s">
        <v>32</v>
      </c>
      <c r="M18" s="133"/>
    </row>
    <row r="19" spans="1:13" s="134" customFormat="1" ht="45.75" customHeight="1" outlineLevel="1" x14ac:dyDescent="0.2">
      <c r="A19" s="117">
        <v>9</v>
      </c>
      <c r="B19" s="128" t="s">
        <v>534</v>
      </c>
      <c r="C19" s="119" t="s">
        <v>527</v>
      </c>
      <c r="D19" s="20" t="s">
        <v>675</v>
      </c>
      <c r="E19" s="21" t="s">
        <v>26</v>
      </c>
      <c r="F19" s="21"/>
      <c r="G19" s="129" t="s">
        <v>353</v>
      </c>
      <c r="H19" s="129">
        <v>2</v>
      </c>
      <c r="I19" s="130">
        <f t="shared" si="0"/>
        <v>40700</v>
      </c>
      <c r="J19" s="131">
        <v>81400</v>
      </c>
      <c r="K19" s="20" t="s">
        <v>543</v>
      </c>
      <c r="L19" s="132" t="s">
        <v>32</v>
      </c>
      <c r="M19" s="133"/>
    </row>
    <row r="20" spans="1:13" s="134" customFormat="1" ht="45.75" customHeight="1" outlineLevel="1" x14ac:dyDescent="0.2">
      <c r="A20" s="117">
        <v>10</v>
      </c>
      <c r="B20" s="128" t="s">
        <v>663</v>
      </c>
      <c r="C20" s="119" t="s">
        <v>527</v>
      </c>
      <c r="D20" s="20" t="s">
        <v>675</v>
      </c>
      <c r="E20" s="21" t="s">
        <v>26</v>
      </c>
      <c r="F20" s="21"/>
      <c r="G20" s="129" t="s">
        <v>353</v>
      </c>
      <c r="H20" s="129">
        <v>10</v>
      </c>
      <c r="I20" s="130">
        <f t="shared" si="0"/>
        <v>30000</v>
      </c>
      <c r="J20" s="131">
        <v>300000</v>
      </c>
      <c r="K20" s="20" t="s">
        <v>543</v>
      </c>
      <c r="L20" s="132" t="s">
        <v>32</v>
      </c>
      <c r="M20" s="133"/>
    </row>
    <row r="21" spans="1:13" s="134" customFormat="1" ht="45.75" customHeight="1" outlineLevel="1" x14ac:dyDescent="0.2">
      <c r="A21" s="117">
        <v>11</v>
      </c>
      <c r="B21" s="128" t="s">
        <v>664</v>
      </c>
      <c r="C21" s="119" t="s">
        <v>527</v>
      </c>
      <c r="D21" s="20" t="s">
        <v>675</v>
      </c>
      <c r="E21" s="21" t="s">
        <v>26</v>
      </c>
      <c r="F21" s="21"/>
      <c r="G21" s="129" t="s">
        <v>353</v>
      </c>
      <c r="H21" s="129">
        <v>1</v>
      </c>
      <c r="I21" s="130">
        <f t="shared" si="0"/>
        <v>29700</v>
      </c>
      <c r="J21" s="131">
        <v>29700</v>
      </c>
      <c r="K21" s="20" t="s">
        <v>543</v>
      </c>
      <c r="L21" s="132" t="s">
        <v>32</v>
      </c>
      <c r="M21" s="133"/>
    </row>
    <row r="22" spans="1:13" s="134" customFormat="1" ht="45.75" customHeight="1" outlineLevel="1" x14ac:dyDescent="0.2">
      <c r="A22" s="117">
        <v>12</v>
      </c>
      <c r="B22" s="128" t="s">
        <v>682</v>
      </c>
      <c r="C22" s="119" t="s">
        <v>527</v>
      </c>
      <c r="D22" s="20" t="s">
        <v>675</v>
      </c>
      <c r="E22" s="21" t="s">
        <v>26</v>
      </c>
      <c r="F22" s="21"/>
      <c r="G22" s="129" t="s">
        <v>353</v>
      </c>
      <c r="H22" s="129">
        <v>4</v>
      </c>
      <c r="I22" s="130">
        <f t="shared" si="0"/>
        <v>24200</v>
      </c>
      <c r="J22" s="131">
        <v>96800</v>
      </c>
      <c r="K22" s="20" t="s">
        <v>543</v>
      </c>
      <c r="L22" s="132" t="s">
        <v>32</v>
      </c>
      <c r="M22" s="133"/>
    </row>
    <row r="23" spans="1:13" s="134" customFormat="1" ht="45.75" customHeight="1" outlineLevel="1" x14ac:dyDescent="0.2">
      <c r="A23" s="117">
        <v>13</v>
      </c>
      <c r="B23" s="128" t="s">
        <v>683</v>
      </c>
      <c r="C23" s="119" t="s">
        <v>527</v>
      </c>
      <c r="D23" s="20" t="s">
        <v>675</v>
      </c>
      <c r="E23" s="21" t="s">
        <v>26</v>
      </c>
      <c r="F23" s="21"/>
      <c r="G23" s="129" t="s">
        <v>356</v>
      </c>
      <c r="H23" s="129">
        <v>100</v>
      </c>
      <c r="I23" s="130">
        <f t="shared" si="0"/>
        <v>1200</v>
      </c>
      <c r="J23" s="131">
        <v>120000</v>
      </c>
      <c r="K23" s="20" t="s">
        <v>543</v>
      </c>
      <c r="L23" s="132" t="s">
        <v>32</v>
      </c>
      <c r="M23" s="133"/>
    </row>
    <row r="24" spans="1:13" s="134" customFormat="1" ht="45.75" customHeight="1" outlineLevel="1" x14ac:dyDescent="0.2">
      <c r="A24" s="117">
        <v>14</v>
      </c>
      <c r="B24" s="128" t="s">
        <v>665</v>
      </c>
      <c r="C24" s="119" t="s">
        <v>527</v>
      </c>
      <c r="D24" s="20" t="s">
        <v>675</v>
      </c>
      <c r="E24" s="21" t="s">
        <v>26</v>
      </c>
      <c r="F24" s="21"/>
      <c r="G24" s="129" t="s">
        <v>356</v>
      </c>
      <c r="H24" s="129">
        <v>420</v>
      </c>
      <c r="I24" s="130">
        <f t="shared" si="0"/>
        <v>2600</v>
      </c>
      <c r="J24" s="131">
        <v>1092000</v>
      </c>
      <c r="K24" s="20" t="s">
        <v>543</v>
      </c>
      <c r="L24" s="132" t="s">
        <v>32</v>
      </c>
      <c r="M24" s="133"/>
    </row>
    <row r="25" spans="1:13" s="134" customFormat="1" ht="45.75" customHeight="1" outlineLevel="1" x14ac:dyDescent="0.2">
      <c r="A25" s="117">
        <v>15</v>
      </c>
      <c r="B25" s="128" t="s">
        <v>684</v>
      </c>
      <c r="C25" s="119" t="s">
        <v>527</v>
      </c>
      <c r="D25" s="20" t="s">
        <v>675</v>
      </c>
      <c r="E25" s="21" t="s">
        <v>26</v>
      </c>
      <c r="F25" s="21"/>
      <c r="G25" s="129" t="s">
        <v>353</v>
      </c>
      <c r="H25" s="129">
        <v>10</v>
      </c>
      <c r="I25" s="130">
        <f t="shared" si="0"/>
        <v>1500</v>
      </c>
      <c r="J25" s="131">
        <v>15000</v>
      </c>
      <c r="K25" s="20" t="s">
        <v>543</v>
      </c>
      <c r="L25" s="132" t="s">
        <v>32</v>
      </c>
      <c r="M25" s="133"/>
    </row>
    <row r="26" spans="1:13" s="134" customFormat="1" ht="45.75" customHeight="1" outlineLevel="1" x14ac:dyDescent="0.2">
      <c r="A26" s="117">
        <v>16</v>
      </c>
      <c r="B26" s="128" t="s">
        <v>685</v>
      </c>
      <c r="C26" s="119" t="s">
        <v>527</v>
      </c>
      <c r="D26" s="20" t="s">
        <v>675</v>
      </c>
      <c r="E26" s="21" t="s">
        <v>26</v>
      </c>
      <c r="F26" s="21"/>
      <c r="G26" s="129" t="s">
        <v>356</v>
      </c>
      <c r="H26" s="129">
        <v>100</v>
      </c>
      <c r="I26" s="130">
        <f t="shared" si="0"/>
        <v>500</v>
      </c>
      <c r="J26" s="131">
        <v>50000</v>
      </c>
      <c r="K26" s="20" t="s">
        <v>543</v>
      </c>
      <c r="L26" s="132" t="s">
        <v>32</v>
      </c>
      <c r="M26" s="133"/>
    </row>
    <row r="27" spans="1:13" s="134" customFormat="1" ht="45.75" customHeight="1" outlineLevel="1" x14ac:dyDescent="0.2">
      <c r="A27" s="117">
        <v>17</v>
      </c>
      <c r="B27" s="128" t="s">
        <v>666</v>
      </c>
      <c r="C27" s="119" t="s">
        <v>527</v>
      </c>
      <c r="D27" s="20" t="s">
        <v>675</v>
      </c>
      <c r="E27" s="21" t="s">
        <v>26</v>
      </c>
      <c r="F27" s="21"/>
      <c r="G27" s="129" t="s">
        <v>356</v>
      </c>
      <c r="H27" s="129">
        <v>120</v>
      </c>
      <c r="I27" s="130">
        <f t="shared" si="0"/>
        <v>6100</v>
      </c>
      <c r="J27" s="131">
        <v>732000</v>
      </c>
      <c r="K27" s="20" t="s">
        <v>543</v>
      </c>
      <c r="L27" s="132" t="s">
        <v>32</v>
      </c>
      <c r="M27" s="133"/>
    </row>
    <row r="28" spans="1:13" s="134" customFormat="1" ht="45.75" customHeight="1" outlineLevel="1" x14ac:dyDescent="0.2">
      <c r="A28" s="117">
        <v>18</v>
      </c>
      <c r="B28" s="128" t="s">
        <v>667</v>
      </c>
      <c r="C28" s="119" t="s">
        <v>527</v>
      </c>
      <c r="D28" s="20" t="s">
        <v>675</v>
      </c>
      <c r="E28" s="21" t="s">
        <v>26</v>
      </c>
      <c r="F28" s="21"/>
      <c r="G28" s="129" t="s">
        <v>356</v>
      </c>
      <c r="H28" s="129">
        <v>150</v>
      </c>
      <c r="I28" s="130">
        <f t="shared" si="0"/>
        <v>5800</v>
      </c>
      <c r="J28" s="131">
        <v>870000</v>
      </c>
      <c r="K28" s="20" t="s">
        <v>543</v>
      </c>
      <c r="L28" s="132" t="s">
        <v>32</v>
      </c>
      <c r="M28" s="133"/>
    </row>
    <row r="29" spans="1:13" s="134" customFormat="1" ht="45.75" customHeight="1" outlineLevel="1" x14ac:dyDescent="0.2">
      <c r="A29" s="117">
        <v>19</v>
      </c>
      <c r="B29" s="128" t="s">
        <v>668</v>
      </c>
      <c r="C29" s="119" t="s">
        <v>527</v>
      </c>
      <c r="D29" s="20" t="s">
        <v>675</v>
      </c>
      <c r="E29" s="21" t="s">
        <v>26</v>
      </c>
      <c r="F29" s="21"/>
      <c r="G29" s="129" t="s">
        <v>353</v>
      </c>
      <c r="H29" s="129">
        <v>1</v>
      </c>
      <c r="I29" s="130">
        <f t="shared" si="0"/>
        <v>30000</v>
      </c>
      <c r="J29" s="131">
        <v>30000</v>
      </c>
      <c r="K29" s="20" t="s">
        <v>543</v>
      </c>
      <c r="L29" s="132" t="s">
        <v>32</v>
      </c>
      <c r="M29" s="133"/>
    </row>
    <row r="30" spans="1:13" s="134" customFormat="1" ht="45.75" customHeight="1" outlineLevel="1" x14ac:dyDescent="0.2">
      <c r="A30" s="117">
        <v>20</v>
      </c>
      <c r="B30" s="128" t="s">
        <v>686</v>
      </c>
      <c r="C30" s="119" t="s">
        <v>527</v>
      </c>
      <c r="D30" s="20" t="s">
        <v>675</v>
      </c>
      <c r="E30" s="21" t="s">
        <v>26</v>
      </c>
      <c r="F30" s="21"/>
      <c r="G30" s="129" t="s">
        <v>353</v>
      </c>
      <c r="H30" s="129">
        <v>1</v>
      </c>
      <c r="I30" s="130">
        <f t="shared" si="0"/>
        <v>27000</v>
      </c>
      <c r="J30" s="131">
        <v>27000</v>
      </c>
      <c r="K30" s="20" t="s">
        <v>543</v>
      </c>
      <c r="L30" s="132" t="s">
        <v>32</v>
      </c>
      <c r="M30" s="133"/>
    </row>
    <row r="31" spans="1:13" s="134" customFormat="1" ht="45.75" customHeight="1" outlineLevel="1" x14ac:dyDescent="0.2">
      <c r="A31" s="117">
        <v>21</v>
      </c>
      <c r="B31" s="128" t="s">
        <v>669</v>
      </c>
      <c r="C31" s="119" t="s">
        <v>527</v>
      </c>
      <c r="D31" s="20" t="s">
        <v>675</v>
      </c>
      <c r="E31" s="21" t="s">
        <v>26</v>
      </c>
      <c r="F31" s="21"/>
      <c r="G31" s="129" t="s">
        <v>353</v>
      </c>
      <c r="H31" s="129">
        <v>2</v>
      </c>
      <c r="I31" s="130">
        <f t="shared" si="0"/>
        <v>8600</v>
      </c>
      <c r="J31" s="131">
        <v>17200</v>
      </c>
      <c r="K31" s="20" t="s">
        <v>543</v>
      </c>
      <c r="L31" s="132" t="s">
        <v>32</v>
      </c>
      <c r="M31" s="133"/>
    </row>
    <row r="32" spans="1:13" s="134" customFormat="1" ht="45.75" customHeight="1" outlineLevel="1" x14ac:dyDescent="0.2">
      <c r="A32" s="117">
        <v>22</v>
      </c>
      <c r="B32" s="128" t="s">
        <v>687</v>
      </c>
      <c r="C32" s="119" t="s">
        <v>527</v>
      </c>
      <c r="D32" s="20" t="s">
        <v>675</v>
      </c>
      <c r="E32" s="21" t="s">
        <v>26</v>
      </c>
      <c r="F32" s="21"/>
      <c r="G32" s="129" t="s">
        <v>353</v>
      </c>
      <c r="H32" s="129">
        <v>1</v>
      </c>
      <c r="I32" s="130">
        <f t="shared" si="0"/>
        <v>32000</v>
      </c>
      <c r="J32" s="131">
        <v>32000</v>
      </c>
      <c r="K32" s="20" t="s">
        <v>543</v>
      </c>
      <c r="L32" s="132" t="s">
        <v>32</v>
      </c>
      <c r="M32" s="133"/>
    </row>
    <row r="33" spans="1:14" s="134" customFormat="1" ht="45.75" customHeight="1" outlineLevel="1" x14ac:dyDescent="0.2">
      <c r="A33" s="117">
        <v>23</v>
      </c>
      <c r="B33" s="128" t="s">
        <v>688</v>
      </c>
      <c r="C33" s="119" t="s">
        <v>527</v>
      </c>
      <c r="D33" s="20" t="s">
        <v>675</v>
      </c>
      <c r="E33" s="21" t="s">
        <v>26</v>
      </c>
      <c r="F33" s="21"/>
      <c r="G33" s="129" t="s">
        <v>353</v>
      </c>
      <c r="H33" s="129">
        <v>2</v>
      </c>
      <c r="I33" s="130">
        <f t="shared" si="0"/>
        <v>460000</v>
      </c>
      <c r="J33" s="131">
        <v>920000</v>
      </c>
      <c r="K33" s="20" t="s">
        <v>543</v>
      </c>
      <c r="L33" s="132" t="s">
        <v>32</v>
      </c>
      <c r="M33" s="133"/>
    </row>
    <row r="34" spans="1:14" s="134" customFormat="1" ht="45.75" customHeight="1" outlineLevel="1" x14ac:dyDescent="0.2">
      <c r="A34" s="117">
        <v>24</v>
      </c>
      <c r="B34" s="128" t="s">
        <v>670</v>
      </c>
      <c r="C34" s="119" t="s">
        <v>527</v>
      </c>
      <c r="D34" s="20" t="s">
        <v>675</v>
      </c>
      <c r="E34" s="21" t="s">
        <v>26</v>
      </c>
      <c r="F34" s="21"/>
      <c r="G34" s="129" t="s">
        <v>353</v>
      </c>
      <c r="H34" s="129">
        <v>33</v>
      </c>
      <c r="I34" s="130">
        <f t="shared" si="0"/>
        <v>6517.8571428571422</v>
      </c>
      <c r="J34" s="131">
        <v>215089.28571428568</v>
      </c>
      <c r="K34" s="20" t="s">
        <v>543</v>
      </c>
      <c r="L34" s="132" t="s">
        <v>32</v>
      </c>
      <c r="M34" s="133"/>
    </row>
    <row r="35" spans="1:14" s="134" customFormat="1" ht="45.75" customHeight="1" outlineLevel="1" x14ac:dyDescent="0.2">
      <c r="A35" s="117">
        <v>25</v>
      </c>
      <c r="B35" s="128" t="s">
        <v>671</v>
      </c>
      <c r="C35" s="119" t="s">
        <v>527</v>
      </c>
      <c r="D35" s="20" t="s">
        <v>675</v>
      </c>
      <c r="E35" s="21" t="s">
        <v>26</v>
      </c>
      <c r="F35" s="21"/>
      <c r="G35" s="129" t="s">
        <v>353</v>
      </c>
      <c r="H35" s="129">
        <v>35</v>
      </c>
      <c r="I35" s="130">
        <f t="shared" si="0"/>
        <v>169510.71428571426</v>
      </c>
      <c r="J35" s="131">
        <v>5932874.9999999991</v>
      </c>
      <c r="K35" s="20" t="s">
        <v>543</v>
      </c>
      <c r="L35" s="132" t="s">
        <v>32</v>
      </c>
      <c r="M35" s="133"/>
    </row>
    <row r="36" spans="1:14" s="134" customFormat="1" ht="45.75" customHeight="1" outlineLevel="1" x14ac:dyDescent="0.2">
      <c r="A36" s="117">
        <v>26</v>
      </c>
      <c r="B36" s="128" t="s">
        <v>672</v>
      </c>
      <c r="C36" s="119" t="s">
        <v>527</v>
      </c>
      <c r="D36" s="20" t="s">
        <v>675</v>
      </c>
      <c r="E36" s="21" t="s">
        <v>26</v>
      </c>
      <c r="F36" s="21"/>
      <c r="G36" s="129" t="s">
        <v>353</v>
      </c>
      <c r="H36" s="129">
        <v>6</v>
      </c>
      <c r="I36" s="130">
        <f t="shared" si="0"/>
        <v>104492.85714285712</v>
      </c>
      <c r="J36" s="131">
        <v>626957.14285714272</v>
      </c>
      <c r="K36" s="20" t="s">
        <v>543</v>
      </c>
      <c r="L36" s="132" t="s">
        <v>32</v>
      </c>
      <c r="M36" s="133"/>
    </row>
    <row r="37" spans="1:14" s="134" customFormat="1" ht="45.75" customHeight="1" outlineLevel="1" x14ac:dyDescent="0.2">
      <c r="A37" s="117">
        <v>27</v>
      </c>
      <c r="B37" s="128" t="s">
        <v>673</v>
      </c>
      <c r="C37" s="119" t="s">
        <v>527</v>
      </c>
      <c r="D37" s="20" t="s">
        <v>675</v>
      </c>
      <c r="E37" s="21" t="s">
        <v>26</v>
      </c>
      <c r="F37" s="21"/>
      <c r="G37" s="129" t="s">
        <v>353</v>
      </c>
      <c r="H37" s="129">
        <v>6</v>
      </c>
      <c r="I37" s="130">
        <f t="shared" si="0"/>
        <v>71107.142857142855</v>
      </c>
      <c r="J37" s="131">
        <v>426642.85714285716</v>
      </c>
      <c r="K37" s="20" t="s">
        <v>543</v>
      </c>
      <c r="L37" s="132" t="s">
        <v>32</v>
      </c>
      <c r="M37" s="133"/>
    </row>
    <row r="38" spans="1:14" s="134" customFormat="1" ht="45.75" customHeight="1" outlineLevel="1" x14ac:dyDescent="0.2">
      <c r="A38" s="117">
        <v>28</v>
      </c>
      <c r="B38" s="128" t="s">
        <v>689</v>
      </c>
      <c r="C38" s="119" t="s">
        <v>527</v>
      </c>
      <c r="D38" s="20" t="s">
        <v>675</v>
      </c>
      <c r="E38" s="21" t="s">
        <v>26</v>
      </c>
      <c r="F38" s="21"/>
      <c r="G38" s="129" t="s">
        <v>353</v>
      </c>
      <c r="H38" s="129">
        <v>5</v>
      </c>
      <c r="I38" s="130">
        <f t="shared" si="0"/>
        <v>5000</v>
      </c>
      <c r="J38" s="131">
        <v>25000</v>
      </c>
      <c r="K38" s="20" t="s">
        <v>543</v>
      </c>
      <c r="L38" s="132" t="s">
        <v>32</v>
      </c>
      <c r="M38" s="133"/>
    </row>
    <row r="39" spans="1:14" s="134" customFormat="1" ht="45.75" customHeight="1" outlineLevel="1" x14ac:dyDescent="0.2">
      <c r="A39" s="117">
        <v>29</v>
      </c>
      <c r="B39" s="128" t="s">
        <v>690</v>
      </c>
      <c r="C39" s="119" t="s">
        <v>527</v>
      </c>
      <c r="D39" s="20" t="s">
        <v>675</v>
      </c>
      <c r="E39" s="21" t="s">
        <v>26</v>
      </c>
      <c r="F39" s="21"/>
      <c r="G39" s="129" t="s">
        <v>353</v>
      </c>
      <c r="H39" s="129">
        <v>1</v>
      </c>
      <c r="I39" s="130">
        <f t="shared" si="0"/>
        <v>60000</v>
      </c>
      <c r="J39" s="131">
        <v>60000</v>
      </c>
      <c r="K39" s="20" t="s">
        <v>543</v>
      </c>
      <c r="L39" s="132" t="s">
        <v>32</v>
      </c>
      <c r="M39" s="133"/>
    </row>
    <row r="40" spans="1:14" s="134" customFormat="1" ht="45.75" customHeight="1" outlineLevel="1" x14ac:dyDescent="0.2">
      <c r="A40" s="117">
        <v>30</v>
      </c>
      <c r="B40" s="128" t="s">
        <v>674</v>
      </c>
      <c r="C40" s="119" t="s">
        <v>527</v>
      </c>
      <c r="D40" s="20" t="s">
        <v>675</v>
      </c>
      <c r="E40" s="21" t="s">
        <v>26</v>
      </c>
      <c r="F40" s="21"/>
      <c r="G40" s="129" t="s">
        <v>676</v>
      </c>
      <c r="H40" s="129">
        <v>1</v>
      </c>
      <c r="I40" s="130">
        <f t="shared" si="0"/>
        <v>120000</v>
      </c>
      <c r="J40" s="131">
        <v>120000</v>
      </c>
      <c r="K40" s="20" t="s">
        <v>543</v>
      </c>
      <c r="L40" s="132" t="s">
        <v>32</v>
      </c>
      <c r="M40" s="133"/>
    </row>
    <row r="41" spans="1:14" s="102" customFormat="1" ht="24.75" customHeight="1" x14ac:dyDescent="0.25">
      <c r="A41" s="402" t="s">
        <v>526</v>
      </c>
      <c r="B41" s="403"/>
      <c r="C41" s="403"/>
      <c r="D41" s="403"/>
      <c r="E41" s="403"/>
      <c r="F41" s="403"/>
      <c r="G41" s="403"/>
      <c r="H41" s="403"/>
      <c r="I41" s="404"/>
      <c r="J41" s="116">
        <f>SUM(J42:J46)</f>
        <v>1589603.5714285714</v>
      </c>
      <c r="K41" s="127"/>
      <c r="L41" s="127"/>
      <c r="M41" s="99"/>
      <c r="N41" s="99"/>
    </row>
    <row r="42" spans="1:14" s="101" customFormat="1" ht="31.5" outlineLevel="1" x14ac:dyDescent="0.2">
      <c r="A42" s="136">
        <v>1</v>
      </c>
      <c r="B42" s="137" t="s">
        <v>535</v>
      </c>
      <c r="C42" s="119" t="s">
        <v>527</v>
      </c>
      <c r="D42" s="20" t="s">
        <v>675</v>
      </c>
      <c r="E42" s="21" t="s">
        <v>26</v>
      </c>
      <c r="F42" s="21" t="s">
        <v>37</v>
      </c>
      <c r="G42" s="121" t="s">
        <v>353</v>
      </c>
      <c r="H42" s="121">
        <v>6</v>
      </c>
      <c r="I42" s="138">
        <f t="shared" ref="I42:I46" si="1">J42/H42</f>
        <v>26699.999999999996</v>
      </c>
      <c r="J42" s="124">
        <v>160199.99999999997</v>
      </c>
      <c r="K42" s="20" t="s">
        <v>543</v>
      </c>
      <c r="L42" s="22" t="s">
        <v>32</v>
      </c>
      <c r="M42" s="135"/>
    </row>
    <row r="43" spans="1:14" s="101" customFormat="1" ht="31.5" outlineLevel="1" x14ac:dyDescent="0.2">
      <c r="A43" s="136">
        <v>2</v>
      </c>
      <c r="B43" s="137" t="s">
        <v>536</v>
      </c>
      <c r="C43" s="119" t="s">
        <v>527</v>
      </c>
      <c r="D43" s="20" t="s">
        <v>675</v>
      </c>
      <c r="E43" s="21" t="s">
        <v>26</v>
      </c>
      <c r="F43" s="21"/>
      <c r="G43" s="121" t="s">
        <v>353</v>
      </c>
      <c r="H43" s="121">
        <v>1</v>
      </c>
      <c r="I43" s="138">
        <f t="shared" si="1"/>
        <v>52446.428571428572</v>
      </c>
      <c r="J43" s="124">
        <v>52446.428571428572</v>
      </c>
      <c r="K43" s="20" t="s">
        <v>543</v>
      </c>
      <c r="L43" s="22" t="s">
        <v>32</v>
      </c>
      <c r="M43" s="135"/>
    </row>
    <row r="44" spans="1:14" s="101" customFormat="1" ht="31.5" outlineLevel="1" x14ac:dyDescent="0.2">
      <c r="A44" s="136">
        <v>3</v>
      </c>
      <c r="B44" s="137" t="s">
        <v>537</v>
      </c>
      <c r="C44" s="119" t="s">
        <v>527</v>
      </c>
      <c r="D44" s="20" t="s">
        <v>675</v>
      </c>
      <c r="E44" s="21" t="s">
        <v>26</v>
      </c>
      <c r="F44" s="21"/>
      <c r="G44" s="121" t="s">
        <v>353</v>
      </c>
      <c r="H44" s="121">
        <v>2</v>
      </c>
      <c r="I44" s="138">
        <f t="shared" si="1"/>
        <v>171642.85714285716</v>
      </c>
      <c r="J44" s="124">
        <v>343285.71428571432</v>
      </c>
      <c r="K44" s="20" t="s">
        <v>543</v>
      </c>
      <c r="L44" s="22" t="s">
        <v>32</v>
      </c>
      <c r="M44" s="135"/>
    </row>
    <row r="45" spans="1:14" s="101" customFormat="1" ht="31.5" outlineLevel="1" x14ac:dyDescent="0.2">
      <c r="A45" s="136">
        <v>4</v>
      </c>
      <c r="B45" s="137" t="s">
        <v>538</v>
      </c>
      <c r="C45" s="119" t="s">
        <v>527</v>
      </c>
      <c r="D45" s="20" t="s">
        <v>675</v>
      </c>
      <c r="E45" s="21" t="s">
        <v>26</v>
      </c>
      <c r="F45" s="21"/>
      <c r="G45" s="121" t="s">
        <v>358</v>
      </c>
      <c r="H45" s="121">
        <v>180</v>
      </c>
      <c r="I45" s="138">
        <f t="shared" si="1"/>
        <v>3623.5714285714284</v>
      </c>
      <c r="J45" s="124">
        <v>652242.85714285716</v>
      </c>
      <c r="K45" s="20" t="s">
        <v>543</v>
      </c>
      <c r="L45" s="22" t="s">
        <v>32</v>
      </c>
      <c r="M45" s="135"/>
    </row>
    <row r="46" spans="1:14" s="101" customFormat="1" ht="37.5" customHeight="1" outlineLevel="1" x14ac:dyDescent="0.2">
      <c r="A46" s="136">
        <v>5</v>
      </c>
      <c r="B46" s="137" t="s">
        <v>539</v>
      </c>
      <c r="C46" s="119" t="s">
        <v>527</v>
      </c>
      <c r="D46" s="20" t="s">
        <v>675</v>
      </c>
      <c r="E46" s="21" t="s">
        <v>26</v>
      </c>
      <c r="F46" s="21" t="s">
        <v>37</v>
      </c>
      <c r="G46" s="121" t="s">
        <v>358</v>
      </c>
      <c r="H46" s="121">
        <v>200</v>
      </c>
      <c r="I46" s="138">
        <f t="shared" si="1"/>
        <v>1907.1428571428571</v>
      </c>
      <c r="J46" s="124">
        <v>381428.57142857142</v>
      </c>
      <c r="K46" s="20" t="s">
        <v>543</v>
      </c>
      <c r="L46" s="22" t="s">
        <v>32</v>
      </c>
      <c r="M46" s="135"/>
    </row>
    <row r="47" spans="1:14" s="102" customFormat="1" ht="25.5" customHeight="1" x14ac:dyDescent="0.25">
      <c r="A47" s="387" t="s">
        <v>360</v>
      </c>
      <c r="B47" s="388"/>
      <c r="C47" s="388"/>
      <c r="D47" s="388"/>
      <c r="E47" s="388"/>
      <c r="F47" s="388"/>
      <c r="G47" s="388"/>
      <c r="H47" s="388"/>
      <c r="I47" s="389"/>
      <c r="J47" s="115">
        <f>J48</f>
        <v>7294294.6428571427</v>
      </c>
      <c r="K47" s="139"/>
      <c r="L47" s="139"/>
      <c r="M47" s="99"/>
      <c r="N47" s="99"/>
    </row>
    <row r="48" spans="1:14" s="102" customFormat="1" ht="27" customHeight="1" x14ac:dyDescent="0.25">
      <c r="A48" s="402" t="s">
        <v>540</v>
      </c>
      <c r="B48" s="403"/>
      <c r="C48" s="403"/>
      <c r="D48" s="403"/>
      <c r="E48" s="403"/>
      <c r="F48" s="403"/>
      <c r="G48" s="403"/>
      <c r="H48" s="403"/>
      <c r="I48" s="404"/>
      <c r="J48" s="116">
        <f>SUM(J49:J65)</f>
        <v>7294294.6428571427</v>
      </c>
      <c r="K48" s="127"/>
      <c r="L48" s="127"/>
      <c r="M48" s="99"/>
      <c r="N48" s="99"/>
    </row>
    <row r="49" spans="1:13" s="101" customFormat="1" ht="31.5" outlineLevel="1" x14ac:dyDescent="0.2">
      <c r="A49" s="140">
        <v>1</v>
      </c>
      <c r="B49" s="141" t="s">
        <v>706</v>
      </c>
      <c r="C49" s="119" t="s">
        <v>527</v>
      </c>
      <c r="D49" s="20" t="s">
        <v>675</v>
      </c>
      <c r="E49" s="21" t="s">
        <v>26</v>
      </c>
      <c r="F49" s="21" t="s">
        <v>37</v>
      </c>
      <c r="G49" s="142" t="s">
        <v>353</v>
      </c>
      <c r="H49" s="142">
        <v>1</v>
      </c>
      <c r="I49" s="143">
        <f t="shared" ref="I49:I65" si="2">J49/H49</f>
        <v>77008.928571428565</v>
      </c>
      <c r="J49" s="144">
        <v>77008.928571428565</v>
      </c>
      <c r="K49" s="20" t="s">
        <v>543</v>
      </c>
      <c r="L49" s="22" t="s">
        <v>32</v>
      </c>
      <c r="M49" s="135"/>
    </row>
    <row r="50" spans="1:13" s="101" customFormat="1" ht="31.5" outlineLevel="1" x14ac:dyDescent="0.2">
      <c r="A50" s="140">
        <v>2</v>
      </c>
      <c r="B50" s="141" t="s">
        <v>705</v>
      </c>
      <c r="C50" s="119" t="s">
        <v>527</v>
      </c>
      <c r="D50" s="20" t="s">
        <v>675</v>
      </c>
      <c r="E50" s="21" t="s">
        <v>26</v>
      </c>
      <c r="F50" s="21" t="s">
        <v>37</v>
      </c>
      <c r="G50" s="142" t="s">
        <v>353</v>
      </c>
      <c r="H50" s="142">
        <v>1</v>
      </c>
      <c r="I50" s="143">
        <f t="shared" si="2"/>
        <v>52589.28571428571</v>
      </c>
      <c r="J50" s="144">
        <v>52589.28571428571</v>
      </c>
      <c r="K50" s="20" t="s">
        <v>543</v>
      </c>
      <c r="L50" s="22" t="s">
        <v>32</v>
      </c>
      <c r="M50" s="135"/>
    </row>
    <row r="51" spans="1:13" s="101" customFormat="1" ht="31.5" outlineLevel="1" x14ac:dyDescent="0.2">
      <c r="A51" s="140">
        <v>3</v>
      </c>
      <c r="B51" s="141" t="s">
        <v>691</v>
      </c>
      <c r="C51" s="119" t="s">
        <v>527</v>
      </c>
      <c r="D51" s="20" t="s">
        <v>675</v>
      </c>
      <c r="E51" s="21" t="s">
        <v>26</v>
      </c>
      <c r="F51" s="21" t="s">
        <v>37</v>
      </c>
      <c r="G51" s="142" t="s">
        <v>353</v>
      </c>
      <c r="H51" s="142">
        <v>10</v>
      </c>
      <c r="I51" s="143">
        <f t="shared" si="2"/>
        <v>1339.2857142857142</v>
      </c>
      <c r="J51" s="144">
        <v>13392.857142857141</v>
      </c>
      <c r="K51" s="20" t="s">
        <v>543</v>
      </c>
      <c r="L51" s="22" t="s">
        <v>32</v>
      </c>
      <c r="M51" s="135"/>
    </row>
    <row r="52" spans="1:13" s="101" customFormat="1" ht="31.5" customHeight="1" outlineLevel="1" x14ac:dyDescent="0.2">
      <c r="A52" s="140">
        <v>4</v>
      </c>
      <c r="B52" s="141" t="s">
        <v>541</v>
      </c>
      <c r="C52" s="119" t="s">
        <v>527</v>
      </c>
      <c r="D52" s="20" t="s">
        <v>675</v>
      </c>
      <c r="E52" s="21" t="s">
        <v>26</v>
      </c>
      <c r="F52" s="21" t="s">
        <v>37</v>
      </c>
      <c r="G52" s="142" t="s">
        <v>353</v>
      </c>
      <c r="H52" s="142">
        <v>10</v>
      </c>
      <c r="I52" s="143">
        <f t="shared" si="2"/>
        <v>199642.85714285713</v>
      </c>
      <c r="J52" s="144">
        <v>1996428.5714285714</v>
      </c>
      <c r="K52" s="20" t="s">
        <v>543</v>
      </c>
      <c r="L52" s="22" t="s">
        <v>32</v>
      </c>
      <c r="M52" s="135"/>
    </row>
    <row r="53" spans="1:13" s="101" customFormat="1" ht="81" customHeight="1" outlineLevel="1" x14ac:dyDescent="0.2">
      <c r="A53" s="136">
        <v>5</v>
      </c>
      <c r="B53" s="145" t="s">
        <v>692</v>
      </c>
      <c r="C53" s="119" t="s">
        <v>527</v>
      </c>
      <c r="D53" s="20" t="s">
        <v>675</v>
      </c>
      <c r="E53" s="21" t="s">
        <v>26</v>
      </c>
      <c r="F53" s="21" t="s">
        <v>37</v>
      </c>
      <c r="G53" s="146" t="s">
        <v>353</v>
      </c>
      <c r="H53" s="146">
        <v>1</v>
      </c>
      <c r="I53" s="147">
        <f t="shared" si="2"/>
        <v>294642.8571428571</v>
      </c>
      <c r="J53" s="148">
        <v>294642.8571428571</v>
      </c>
      <c r="K53" s="20" t="s">
        <v>543</v>
      </c>
      <c r="L53" s="22" t="s">
        <v>32</v>
      </c>
      <c r="M53" s="135"/>
    </row>
    <row r="54" spans="1:13" s="101" customFormat="1" ht="36.75" customHeight="1" outlineLevel="1" x14ac:dyDescent="0.2">
      <c r="A54" s="136">
        <v>6</v>
      </c>
      <c r="B54" s="145" t="s">
        <v>693</v>
      </c>
      <c r="C54" s="119" t="s">
        <v>527</v>
      </c>
      <c r="D54" s="20" t="s">
        <v>675</v>
      </c>
      <c r="E54" s="21" t="s">
        <v>26</v>
      </c>
      <c r="F54" s="21" t="s">
        <v>37</v>
      </c>
      <c r="G54" s="146" t="s">
        <v>353</v>
      </c>
      <c r="H54" s="146">
        <v>10</v>
      </c>
      <c r="I54" s="147">
        <f t="shared" si="2"/>
        <v>55982.142857142855</v>
      </c>
      <c r="J54" s="148">
        <v>559821.42857142852</v>
      </c>
      <c r="K54" s="20" t="s">
        <v>543</v>
      </c>
      <c r="L54" s="22" t="s">
        <v>32</v>
      </c>
      <c r="M54" s="135"/>
    </row>
    <row r="55" spans="1:13" s="101" customFormat="1" ht="36.75" customHeight="1" outlineLevel="1" x14ac:dyDescent="0.2">
      <c r="A55" s="136">
        <v>7</v>
      </c>
      <c r="B55" s="145" t="s">
        <v>694</v>
      </c>
      <c r="C55" s="119" t="s">
        <v>527</v>
      </c>
      <c r="D55" s="20" t="s">
        <v>675</v>
      </c>
      <c r="E55" s="21" t="s">
        <v>26</v>
      </c>
      <c r="F55" s="21" t="s">
        <v>37</v>
      </c>
      <c r="G55" s="146" t="s">
        <v>353</v>
      </c>
      <c r="H55" s="146">
        <v>2</v>
      </c>
      <c r="I55" s="147">
        <f t="shared" si="2"/>
        <v>7857.142857142856</v>
      </c>
      <c r="J55" s="148">
        <v>15714.285714285712</v>
      </c>
      <c r="K55" s="20" t="s">
        <v>543</v>
      </c>
      <c r="L55" s="22" t="s">
        <v>32</v>
      </c>
      <c r="M55" s="135"/>
    </row>
    <row r="56" spans="1:13" s="101" customFormat="1" ht="61.5" customHeight="1" outlineLevel="1" x14ac:dyDescent="0.2">
      <c r="A56" s="136">
        <v>8</v>
      </c>
      <c r="B56" s="145" t="s">
        <v>704</v>
      </c>
      <c r="C56" s="119" t="s">
        <v>527</v>
      </c>
      <c r="D56" s="20" t="s">
        <v>675</v>
      </c>
      <c r="E56" s="21" t="s">
        <v>26</v>
      </c>
      <c r="F56" s="21"/>
      <c r="G56" s="146" t="s">
        <v>353</v>
      </c>
      <c r="H56" s="146">
        <v>2</v>
      </c>
      <c r="I56" s="147">
        <f t="shared" si="2"/>
        <v>13571.428571428571</v>
      </c>
      <c r="J56" s="148">
        <v>27142.857142857141</v>
      </c>
      <c r="K56" s="20" t="s">
        <v>543</v>
      </c>
      <c r="L56" s="22" t="s">
        <v>32</v>
      </c>
      <c r="M56" s="135"/>
    </row>
    <row r="57" spans="1:13" s="101" customFormat="1" ht="36.75" customHeight="1" outlineLevel="1" x14ac:dyDescent="0.2">
      <c r="A57" s="136">
        <v>9</v>
      </c>
      <c r="B57" s="145" t="s">
        <v>695</v>
      </c>
      <c r="C57" s="119" t="s">
        <v>527</v>
      </c>
      <c r="D57" s="20" t="s">
        <v>675</v>
      </c>
      <c r="E57" s="21" t="s">
        <v>26</v>
      </c>
      <c r="F57" s="21"/>
      <c r="G57" s="146" t="s">
        <v>353</v>
      </c>
      <c r="H57" s="146">
        <v>1</v>
      </c>
      <c r="I57" s="147">
        <f t="shared" si="2"/>
        <v>1418553.5714285714</v>
      </c>
      <c r="J57" s="148">
        <v>1418553.5714285714</v>
      </c>
      <c r="K57" s="20" t="s">
        <v>543</v>
      </c>
      <c r="L57" s="22" t="s">
        <v>32</v>
      </c>
      <c r="M57" s="135"/>
    </row>
    <row r="58" spans="1:13" s="101" customFormat="1" ht="36.75" customHeight="1" outlineLevel="1" x14ac:dyDescent="0.2">
      <c r="A58" s="136">
        <v>10</v>
      </c>
      <c r="B58" s="145" t="s">
        <v>703</v>
      </c>
      <c r="C58" s="119" t="s">
        <v>527</v>
      </c>
      <c r="D58" s="20" t="s">
        <v>675</v>
      </c>
      <c r="E58" s="21" t="s">
        <v>26</v>
      </c>
      <c r="F58" s="21"/>
      <c r="G58" s="146" t="s">
        <v>353</v>
      </c>
      <c r="H58" s="146">
        <v>1</v>
      </c>
      <c r="I58" s="147">
        <f t="shared" si="2"/>
        <v>223214.28571428568</v>
      </c>
      <c r="J58" s="148">
        <v>223214.28571428568</v>
      </c>
      <c r="K58" s="20" t="s">
        <v>543</v>
      </c>
      <c r="L58" s="22" t="s">
        <v>32</v>
      </c>
      <c r="M58" s="135"/>
    </row>
    <row r="59" spans="1:13" s="101" customFormat="1" ht="36.75" customHeight="1" outlineLevel="1" x14ac:dyDescent="0.2">
      <c r="A59" s="136">
        <v>11</v>
      </c>
      <c r="B59" s="145" t="s">
        <v>696</v>
      </c>
      <c r="C59" s="119" t="s">
        <v>527</v>
      </c>
      <c r="D59" s="20" t="s">
        <v>675</v>
      </c>
      <c r="E59" s="21" t="s">
        <v>26</v>
      </c>
      <c r="F59" s="21"/>
      <c r="G59" s="146" t="s">
        <v>353</v>
      </c>
      <c r="H59" s="146">
        <v>1</v>
      </c>
      <c r="I59" s="147">
        <f t="shared" si="2"/>
        <v>180964.28571428571</v>
      </c>
      <c r="J59" s="148">
        <v>180964.28571428571</v>
      </c>
      <c r="K59" s="20" t="s">
        <v>543</v>
      </c>
      <c r="L59" s="22" t="s">
        <v>32</v>
      </c>
      <c r="M59" s="135"/>
    </row>
    <row r="60" spans="1:13" s="101" customFormat="1" ht="36.75" customHeight="1" outlineLevel="1" x14ac:dyDescent="0.2">
      <c r="A60" s="136">
        <v>12</v>
      </c>
      <c r="B60" s="145" t="s">
        <v>702</v>
      </c>
      <c r="C60" s="119" t="s">
        <v>527</v>
      </c>
      <c r="D60" s="20" t="s">
        <v>675</v>
      </c>
      <c r="E60" s="21" t="s">
        <v>26</v>
      </c>
      <c r="F60" s="21"/>
      <c r="G60" s="146" t="s">
        <v>353</v>
      </c>
      <c r="H60" s="146">
        <v>5</v>
      </c>
      <c r="I60" s="147">
        <f t="shared" si="2"/>
        <v>15000</v>
      </c>
      <c r="J60" s="148">
        <v>75000</v>
      </c>
      <c r="K60" s="20" t="s">
        <v>543</v>
      </c>
      <c r="L60" s="22" t="s">
        <v>32</v>
      </c>
      <c r="M60" s="135"/>
    </row>
    <row r="61" spans="1:13" s="101" customFormat="1" ht="45" customHeight="1" outlineLevel="1" x14ac:dyDescent="0.2">
      <c r="A61" s="136">
        <v>13</v>
      </c>
      <c r="B61" s="145" t="s">
        <v>697</v>
      </c>
      <c r="C61" s="119" t="s">
        <v>527</v>
      </c>
      <c r="D61" s="20" t="s">
        <v>675</v>
      </c>
      <c r="E61" s="21" t="s">
        <v>26</v>
      </c>
      <c r="F61" s="21" t="s">
        <v>37</v>
      </c>
      <c r="G61" s="146" t="s">
        <v>425</v>
      </c>
      <c r="H61" s="146">
        <v>300</v>
      </c>
      <c r="I61" s="147">
        <f t="shared" si="2"/>
        <v>500</v>
      </c>
      <c r="J61" s="148">
        <v>150000</v>
      </c>
      <c r="K61" s="20" t="s">
        <v>543</v>
      </c>
      <c r="L61" s="22" t="s">
        <v>32</v>
      </c>
      <c r="M61" s="135"/>
    </row>
    <row r="62" spans="1:13" s="101" customFormat="1" ht="31.5" outlineLevel="1" x14ac:dyDescent="0.2">
      <c r="A62" s="136">
        <v>14</v>
      </c>
      <c r="B62" s="145" t="s">
        <v>698</v>
      </c>
      <c r="C62" s="119" t="s">
        <v>527</v>
      </c>
      <c r="D62" s="20" t="s">
        <v>675</v>
      </c>
      <c r="E62" s="21" t="s">
        <v>26</v>
      </c>
      <c r="F62" s="21" t="s">
        <v>37</v>
      </c>
      <c r="G62" s="146" t="s">
        <v>353</v>
      </c>
      <c r="H62" s="146">
        <v>1</v>
      </c>
      <c r="I62" s="147">
        <f t="shared" si="2"/>
        <v>600000</v>
      </c>
      <c r="J62" s="148">
        <v>600000</v>
      </c>
      <c r="K62" s="20" t="s">
        <v>543</v>
      </c>
      <c r="L62" s="22" t="s">
        <v>32</v>
      </c>
      <c r="M62" s="135"/>
    </row>
    <row r="63" spans="1:13" s="101" customFormat="1" ht="31.5" outlineLevel="1" x14ac:dyDescent="0.2">
      <c r="A63" s="136">
        <v>15</v>
      </c>
      <c r="B63" s="145" t="s">
        <v>701</v>
      </c>
      <c r="C63" s="119" t="s">
        <v>527</v>
      </c>
      <c r="D63" s="20" t="s">
        <v>675</v>
      </c>
      <c r="E63" s="21" t="s">
        <v>26</v>
      </c>
      <c r="F63" s="21" t="s">
        <v>37</v>
      </c>
      <c r="G63" s="146" t="s">
        <v>353</v>
      </c>
      <c r="H63" s="146">
        <v>50</v>
      </c>
      <c r="I63" s="147">
        <f t="shared" si="2"/>
        <v>30000</v>
      </c>
      <c r="J63" s="148">
        <v>1500000</v>
      </c>
      <c r="K63" s="20" t="s">
        <v>543</v>
      </c>
      <c r="L63" s="22" t="s">
        <v>32</v>
      </c>
      <c r="M63" s="135"/>
    </row>
    <row r="64" spans="1:13" s="101" customFormat="1" ht="31.5" outlineLevel="1" x14ac:dyDescent="0.2">
      <c r="A64" s="136">
        <v>16</v>
      </c>
      <c r="B64" s="145" t="s">
        <v>700</v>
      </c>
      <c r="C64" s="119" t="s">
        <v>527</v>
      </c>
      <c r="D64" s="20" t="s">
        <v>675</v>
      </c>
      <c r="E64" s="21" t="s">
        <v>26</v>
      </c>
      <c r="F64" s="21" t="s">
        <v>37</v>
      </c>
      <c r="G64" s="146" t="s">
        <v>353</v>
      </c>
      <c r="H64" s="146">
        <v>1</v>
      </c>
      <c r="I64" s="147">
        <f t="shared" si="2"/>
        <v>59821.428571428565</v>
      </c>
      <c r="J64" s="148">
        <v>59821.428571428565</v>
      </c>
      <c r="K64" s="20" t="s">
        <v>543</v>
      </c>
      <c r="L64" s="22" t="s">
        <v>32</v>
      </c>
      <c r="M64" s="135"/>
    </row>
    <row r="65" spans="1:14" s="101" customFormat="1" ht="41.25" customHeight="1" outlineLevel="1" x14ac:dyDescent="0.2">
      <c r="A65" s="136">
        <v>17</v>
      </c>
      <c r="B65" s="145" t="s">
        <v>699</v>
      </c>
      <c r="C65" s="119" t="s">
        <v>527</v>
      </c>
      <c r="D65" s="20" t="s">
        <v>675</v>
      </c>
      <c r="E65" s="21" t="s">
        <v>26</v>
      </c>
      <c r="F65" s="21" t="s">
        <v>37</v>
      </c>
      <c r="G65" s="146" t="s">
        <v>353</v>
      </c>
      <c r="H65" s="146">
        <v>5</v>
      </c>
      <c r="I65" s="147">
        <f t="shared" si="2"/>
        <v>10000</v>
      </c>
      <c r="J65" s="148">
        <v>50000</v>
      </c>
      <c r="K65" s="20" t="s">
        <v>543</v>
      </c>
      <c r="L65" s="22" t="s">
        <v>32</v>
      </c>
      <c r="M65" s="135"/>
    </row>
    <row r="66" spans="1:14" s="102" customFormat="1" ht="28.5" customHeight="1" x14ac:dyDescent="0.25">
      <c r="A66" s="387" t="s">
        <v>361</v>
      </c>
      <c r="B66" s="388"/>
      <c r="C66" s="388"/>
      <c r="D66" s="388"/>
      <c r="E66" s="388"/>
      <c r="F66" s="388"/>
      <c r="G66" s="388"/>
      <c r="H66" s="388"/>
      <c r="I66" s="389"/>
      <c r="J66" s="115">
        <f>SUM(J67,J73,J80)</f>
        <v>56239065.284285717</v>
      </c>
      <c r="K66" s="139"/>
      <c r="L66" s="139"/>
      <c r="M66" s="99"/>
      <c r="N66" s="99"/>
    </row>
    <row r="67" spans="1:14" s="102" customFormat="1" ht="22.5" customHeight="1" x14ac:dyDescent="0.25">
      <c r="A67" s="402" t="s">
        <v>525</v>
      </c>
      <c r="B67" s="403"/>
      <c r="C67" s="403"/>
      <c r="D67" s="403"/>
      <c r="E67" s="403"/>
      <c r="F67" s="403"/>
      <c r="G67" s="403"/>
      <c r="H67" s="403"/>
      <c r="I67" s="404"/>
      <c r="J67" s="116">
        <f>SUM(J68:J72)</f>
        <v>54030223.748571433</v>
      </c>
      <c r="K67" s="127"/>
      <c r="L67" s="127"/>
      <c r="M67" s="99"/>
      <c r="N67" s="99"/>
    </row>
    <row r="68" spans="1:14" s="101" customFormat="1" ht="37.5" customHeight="1" outlineLevel="1" x14ac:dyDescent="0.2">
      <c r="A68" s="140">
        <v>1</v>
      </c>
      <c r="B68" s="149" t="s">
        <v>544</v>
      </c>
      <c r="C68" s="119" t="s">
        <v>527</v>
      </c>
      <c r="D68" s="20" t="s">
        <v>675</v>
      </c>
      <c r="E68" s="21" t="s">
        <v>26</v>
      </c>
      <c r="F68" s="21" t="s">
        <v>37</v>
      </c>
      <c r="G68" s="150" t="s">
        <v>549</v>
      </c>
      <c r="H68" s="150">
        <v>1</v>
      </c>
      <c r="I68" s="151">
        <f t="shared" ref="I68:I72" si="3">J68/H68</f>
        <v>1388400</v>
      </c>
      <c r="J68" s="152">
        <v>1388400</v>
      </c>
      <c r="K68" s="20" t="s">
        <v>550</v>
      </c>
      <c r="L68" s="22" t="s">
        <v>32</v>
      </c>
      <c r="M68" s="135"/>
    </row>
    <row r="69" spans="1:14" s="101" customFormat="1" ht="35.25" customHeight="1" outlineLevel="1" x14ac:dyDescent="0.2">
      <c r="A69" s="140">
        <v>2</v>
      </c>
      <c r="B69" s="149" t="s">
        <v>545</v>
      </c>
      <c r="C69" s="119" t="s">
        <v>527</v>
      </c>
      <c r="D69" s="20" t="s">
        <v>675</v>
      </c>
      <c r="E69" s="21" t="s">
        <v>26</v>
      </c>
      <c r="F69" s="21" t="s">
        <v>37</v>
      </c>
      <c r="G69" s="150" t="s">
        <v>542</v>
      </c>
      <c r="H69" s="150">
        <v>3</v>
      </c>
      <c r="I69" s="151">
        <f t="shared" si="3"/>
        <v>3337499.9999999995</v>
      </c>
      <c r="J69" s="152">
        <v>10012499.999999998</v>
      </c>
      <c r="K69" s="20" t="s">
        <v>550</v>
      </c>
      <c r="L69" s="22" t="s">
        <v>32</v>
      </c>
      <c r="M69" s="135"/>
    </row>
    <row r="70" spans="1:14" s="101" customFormat="1" ht="35.25" customHeight="1" outlineLevel="1" x14ac:dyDescent="0.2">
      <c r="A70" s="140">
        <v>3</v>
      </c>
      <c r="B70" s="149" t="s">
        <v>546</v>
      </c>
      <c r="C70" s="20" t="s">
        <v>426</v>
      </c>
      <c r="D70" s="20" t="s">
        <v>675</v>
      </c>
      <c r="E70" s="21" t="s">
        <v>26</v>
      </c>
      <c r="F70" s="21" t="s">
        <v>37</v>
      </c>
      <c r="G70" s="150" t="s">
        <v>542</v>
      </c>
      <c r="H70" s="150">
        <v>5</v>
      </c>
      <c r="I70" s="151">
        <f t="shared" si="3"/>
        <v>8200714.2857142864</v>
      </c>
      <c r="J70" s="152">
        <v>41003571.428571433</v>
      </c>
      <c r="K70" s="20" t="s">
        <v>550</v>
      </c>
      <c r="L70" s="22" t="s">
        <v>32</v>
      </c>
      <c r="M70" s="135"/>
    </row>
    <row r="71" spans="1:14" s="101" customFormat="1" ht="35.25" customHeight="1" outlineLevel="1" x14ac:dyDescent="0.2">
      <c r="A71" s="140">
        <v>4</v>
      </c>
      <c r="B71" s="149" t="s">
        <v>547</v>
      </c>
      <c r="C71" s="119" t="s">
        <v>527</v>
      </c>
      <c r="D71" s="20" t="s">
        <v>675</v>
      </c>
      <c r="E71" s="21" t="s">
        <v>26</v>
      </c>
      <c r="F71" s="21"/>
      <c r="G71" s="150" t="s">
        <v>358</v>
      </c>
      <c r="H71" s="150">
        <v>1008</v>
      </c>
      <c r="I71" s="151">
        <f t="shared" si="3"/>
        <v>1367.04</v>
      </c>
      <c r="J71" s="152">
        <v>1377976.3200000001</v>
      </c>
      <c r="K71" s="20" t="s">
        <v>550</v>
      </c>
      <c r="L71" s="22" t="s">
        <v>32</v>
      </c>
      <c r="M71" s="135"/>
    </row>
    <row r="72" spans="1:14" s="101" customFormat="1" ht="35.25" customHeight="1" outlineLevel="1" x14ac:dyDescent="0.2">
      <c r="A72" s="140">
        <v>5</v>
      </c>
      <c r="B72" s="149" t="s">
        <v>548</v>
      </c>
      <c r="C72" s="119" t="s">
        <v>527</v>
      </c>
      <c r="D72" s="20" t="s">
        <v>675</v>
      </c>
      <c r="E72" s="21" t="s">
        <v>26</v>
      </c>
      <c r="F72" s="21"/>
      <c r="G72" s="150" t="s">
        <v>357</v>
      </c>
      <c r="H72" s="150">
        <v>40</v>
      </c>
      <c r="I72" s="151">
        <f t="shared" si="3"/>
        <v>6194.4</v>
      </c>
      <c r="J72" s="152">
        <v>247776</v>
      </c>
      <c r="K72" s="20" t="s">
        <v>550</v>
      </c>
      <c r="L72" s="22" t="s">
        <v>32</v>
      </c>
      <c r="M72" s="135"/>
    </row>
    <row r="73" spans="1:14" s="102" customFormat="1" ht="22.5" customHeight="1" x14ac:dyDescent="0.25">
      <c r="A73" s="153" t="s">
        <v>552</v>
      </c>
      <c r="B73" s="154"/>
      <c r="C73" s="155"/>
      <c r="D73" s="155"/>
      <c r="E73" s="155"/>
      <c r="F73" s="155"/>
      <c r="G73" s="155"/>
      <c r="H73" s="155"/>
      <c r="I73" s="156"/>
      <c r="J73" s="116">
        <f>SUM(J74:J79)</f>
        <v>1004128</v>
      </c>
      <c r="K73" s="157"/>
      <c r="L73" s="127"/>
      <c r="M73" s="99"/>
      <c r="N73" s="99"/>
    </row>
    <row r="74" spans="1:14" s="101" customFormat="1" ht="31.5" outlineLevel="1" x14ac:dyDescent="0.2">
      <c r="A74" s="140">
        <v>1</v>
      </c>
      <c r="B74" s="149" t="s">
        <v>551</v>
      </c>
      <c r="C74" s="119" t="s">
        <v>527</v>
      </c>
      <c r="D74" s="20" t="s">
        <v>675</v>
      </c>
      <c r="E74" s="21" t="s">
        <v>26</v>
      </c>
      <c r="F74" s="21" t="s">
        <v>37</v>
      </c>
      <c r="G74" s="20" t="s">
        <v>353</v>
      </c>
      <c r="H74" s="150">
        <v>50</v>
      </c>
      <c r="I74" s="152">
        <f t="shared" ref="I74:I79" si="4">J74/H74</f>
        <v>897.12</v>
      </c>
      <c r="J74" s="152">
        <v>44856</v>
      </c>
      <c r="K74" s="20" t="s">
        <v>550</v>
      </c>
      <c r="L74" s="22" t="s">
        <v>32</v>
      </c>
      <c r="M74" s="135"/>
    </row>
    <row r="75" spans="1:14" s="101" customFormat="1" ht="31.5" outlineLevel="1" x14ac:dyDescent="0.2">
      <c r="A75" s="140">
        <v>2</v>
      </c>
      <c r="B75" s="149" t="s">
        <v>707</v>
      </c>
      <c r="C75" s="119" t="s">
        <v>527</v>
      </c>
      <c r="D75" s="20" t="s">
        <v>675</v>
      </c>
      <c r="E75" s="21" t="s">
        <v>26</v>
      </c>
      <c r="F75" s="21"/>
      <c r="G75" s="20" t="s">
        <v>358</v>
      </c>
      <c r="H75" s="150">
        <v>40</v>
      </c>
      <c r="I75" s="152">
        <f t="shared" si="4"/>
        <v>6732</v>
      </c>
      <c r="J75" s="152">
        <v>269280</v>
      </c>
      <c r="K75" s="20" t="s">
        <v>550</v>
      </c>
      <c r="L75" s="22" t="s">
        <v>32</v>
      </c>
      <c r="M75" s="135"/>
    </row>
    <row r="76" spans="1:14" s="101" customFormat="1" ht="31.5" outlineLevel="1" x14ac:dyDescent="0.2">
      <c r="A76" s="140">
        <v>3</v>
      </c>
      <c r="B76" s="149" t="s">
        <v>708</v>
      </c>
      <c r="C76" s="119" t="s">
        <v>527</v>
      </c>
      <c r="D76" s="20" t="s">
        <v>675</v>
      </c>
      <c r="E76" s="21" t="s">
        <v>26</v>
      </c>
      <c r="F76" s="21"/>
      <c r="G76" s="20" t="s">
        <v>358</v>
      </c>
      <c r="H76" s="150">
        <v>40</v>
      </c>
      <c r="I76" s="152">
        <f t="shared" si="4"/>
        <v>4207</v>
      </c>
      <c r="J76" s="152">
        <v>168280</v>
      </c>
      <c r="K76" s="20" t="s">
        <v>550</v>
      </c>
      <c r="L76" s="22" t="s">
        <v>32</v>
      </c>
      <c r="M76" s="135"/>
    </row>
    <row r="77" spans="1:14" s="101" customFormat="1" ht="31.5" outlineLevel="1" x14ac:dyDescent="0.2">
      <c r="A77" s="140">
        <v>4</v>
      </c>
      <c r="B77" s="149" t="s">
        <v>709</v>
      </c>
      <c r="C77" s="119" t="s">
        <v>527</v>
      </c>
      <c r="D77" s="20" t="s">
        <v>675</v>
      </c>
      <c r="E77" s="21" t="s">
        <v>26</v>
      </c>
      <c r="F77" s="21"/>
      <c r="G77" s="20" t="s">
        <v>358</v>
      </c>
      <c r="H77" s="150">
        <v>40</v>
      </c>
      <c r="I77" s="152">
        <f t="shared" si="4"/>
        <v>6101</v>
      </c>
      <c r="J77" s="152">
        <v>244040</v>
      </c>
      <c r="K77" s="20" t="s">
        <v>550</v>
      </c>
      <c r="L77" s="22" t="s">
        <v>32</v>
      </c>
      <c r="M77" s="135"/>
    </row>
    <row r="78" spans="1:14" s="101" customFormat="1" ht="31.5" outlineLevel="1" x14ac:dyDescent="0.2">
      <c r="A78" s="140">
        <v>5</v>
      </c>
      <c r="B78" s="149" t="s">
        <v>710</v>
      </c>
      <c r="C78" s="119" t="s">
        <v>527</v>
      </c>
      <c r="D78" s="20" t="s">
        <v>675</v>
      </c>
      <c r="E78" s="21" t="s">
        <v>26</v>
      </c>
      <c r="F78" s="21"/>
      <c r="G78" s="20" t="s">
        <v>358</v>
      </c>
      <c r="H78" s="158">
        <v>40</v>
      </c>
      <c r="I78" s="152">
        <f t="shared" si="4"/>
        <v>4207</v>
      </c>
      <c r="J78" s="152">
        <v>168280</v>
      </c>
      <c r="K78" s="20" t="s">
        <v>550</v>
      </c>
      <c r="L78" s="22" t="s">
        <v>32</v>
      </c>
      <c r="M78" s="135"/>
    </row>
    <row r="79" spans="1:14" s="101" customFormat="1" ht="47.25" outlineLevel="1" x14ac:dyDescent="0.2">
      <c r="A79" s="140">
        <v>6</v>
      </c>
      <c r="B79" s="149" t="s">
        <v>711</v>
      </c>
      <c r="C79" s="119" t="s">
        <v>527</v>
      </c>
      <c r="D79" s="20" t="s">
        <v>675</v>
      </c>
      <c r="E79" s="21" t="s">
        <v>26</v>
      </c>
      <c r="F79" s="21" t="s">
        <v>37</v>
      </c>
      <c r="G79" s="20" t="s">
        <v>357</v>
      </c>
      <c r="H79" s="158">
        <v>12</v>
      </c>
      <c r="I79" s="152">
        <f t="shared" si="4"/>
        <v>9116</v>
      </c>
      <c r="J79" s="152">
        <v>109392</v>
      </c>
      <c r="K79" s="20" t="s">
        <v>550</v>
      </c>
      <c r="L79" s="22" t="s">
        <v>32</v>
      </c>
      <c r="M79" s="135"/>
    </row>
    <row r="80" spans="1:14" s="102" customFormat="1" ht="21.75" customHeight="1" x14ac:dyDescent="0.25">
      <c r="A80" s="402" t="s">
        <v>553</v>
      </c>
      <c r="B80" s="403"/>
      <c r="C80" s="403"/>
      <c r="D80" s="403"/>
      <c r="E80" s="403"/>
      <c r="F80" s="403"/>
      <c r="G80" s="403"/>
      <c r="H80" s="403"/>
      <c r="I80" s="404"/>
      <c r="J80" s="116">
        <f>SUM(J81:J85)</f>
        <v>1204713.5357142857</v>
      </c>
      <c r="K80" s="157"/>
      <c r="L80" s="127"/>
      <c r="M80" s="99"/>
      <c r="N80" s="99"/>
    </row>
    <row r="81" spans="1:14" s="101" customFormat="1" ht="31.5" outlineLevel="1" x14ac:dyDescent="0.2">
      <c r="A81" s="136">
        <v>1</v>
      </c>
      <c r="B81" s="159" t="s">
        <v>554</v>
      </c>
      <c r="C81" s="119" t="s">
        <v>527</v>
      </c>
      <c r="D81" s="20" t="s">
        <v>675</v>
      </c>
      <c r="E81" s="21" t="s">
        <v>26</v>
      </c>
      <c r="F81" s="21" t="s">
        <v>37</v>
      </c>
      <c r="G81" s="160" t="s">
        <v>353</v>
      </c>
      <c r="H81" s="161">
        <v>40</v>
      </c>
      <c r="I81" s="162">
        <f t="shared" ref="I81:I84" si="5">J81/H81</f>
        <v>4699.2</v>
      </c>
      <c r="J81" s="162">
        <v>187968</v>
      </c>
      <c r="K81" s="20" t="s">
        <v>550</v>
      </c>
      <c r="L81" s="22" t="s">
        <v>32</v>
      </c>
      <c r="M81" s="135"/>
    </row>
    <row r="82" spans="1:14" s="101" customFormat="1" ht="31.5" outlineLevel="1" x14ac:dyDescent="0.2">
      <c r="A82" s="136">
        <v>2</v>
      </c>
      <c r="B82" s="159" t="s">
        <v>555</v>
      </c>
      <c r="C82" s="119" t="s">
        <v>527</v>
      </c>
      <c r="D82" s="20" t="s">
        <v>675</v>
      </c>
      <c r="E82" s="21" t="s">
        <v>26</v>
      </c>
      <c r="F82" s="21"/>
      <c r="G82" s="160" t="s">
        <v>353</v>
      </c>
      <c r="H82" s="161">
        <v>30</v>
      </c>
      <c r="I82" s="162">
        <f t="shared" si="5"/>
        <v>15905.571428571428</v>
      </c>
      <c r="J82" s="162">
        <v>477167.14285714284</v>
      </c>
      <c r="K82" s="20" t="s">
        <v>550</v>
      </c>
      <c r="L82" s="22" t="s">
        <v>32</v>
      </c>
      <c r="M82" s="135"/>
    </row>
    <row r="83" spans="1:14" s="101" customFormat="1" ht="31.5" outlineLevel="1" x14ac:dyDescent="0.2">
      <c r="A83" s="136">
        <v>3</v>
      </c>
      <c r="B83" s="159" t="s">
        <v>712</v>
      </c>
      <c r="C83" s="119" t="s">
        <v>527</v>
      </c>
      <c r="D83" s="20" t="s">
        <v>675</v>
      </c>
      <c r="E83" s="21" t="s">
        <v>26</v>
      </c>
      <c r="F83" s="21"/>
      <c r="G83" s="160" t="s">
        <v>353</v>
      </c>
      <c r="H83" s="344">
        <v>5</v>
      </c>
      <c r="I83" s="162">
        <f t="shared" si="5"/>
        <v>41671.071428571428</v>
      </c>
      <c r="J83" s="162">
        <v>208355.35714285713</v>
      </c>
      <c r="K83" s="20" t="s">
        <v>550</v>
      </c>
      <c r="L83" s="22" t="s">
        <v>32</v>
      </c>
      <c r="M83" s="135"/>
    </row>
    <row r="84" spans="1:14" s="101" customFormat="1" ht="31.5" outlineLevel="1" x14ac:dyDescent="0.2">
      <c r="A84" s="136">
        <v>4</v>
      </c>
      <c r="B84" s="159" t="s">
        <v>713</v>
      </c>
      <c r="C84" s="119" t="s">
        <v>527</v>
      </c>
      <c r="D84" s="20" t="s">
        <v>675</v>
      </c>
      <c r="E84" s="21" t="s">
        <v>26</v>
      </c>
      <c r="F84" s="21"/>
      <c r="G84" s="160" t="s">
        <v>353</v>
      </c>
      <c r="H84" s="344">
        <v>5</v>
      </c>
      <c r="I84" s="162">
        <f t="shared" si="5"/>
        <v>41671.071428571428</v>
      </c>
      <c r="J84" s="162">
        <v>208355.35714285713</v>
      </c>
      <c r="K84" s="20" t="s">
        <v>550</v>
      </c>
      <c r="L84" s="22" t="s">
        <v>32</v>
      </c>
      <c r="M84" s="135"/>
    </row>
    <row r="85" spans="1:14" s="101" customFormat="1" ht="31.5" outlineLevel="1" x14ac:dyDescent="0.2">
      <c r="A85" s="136">
        <v>5</v>
      </c>
      <c r="B85" s="159" t="s">
        <v>714</v>
      </c>
      <c r="C85" s="119" t="s">
        <v>527</v>
      </c>
      <c r="D85" s="20" t="s">
        <v>675</v>
      </c>
      <c r="E85" s="21" t="s">
        <v>26</v>
      </c>
      <c r="F85" s="21"/>
      <c r="G85" s="160" t="s">
        <v>353</v>
      </c>
      <c r="H85" s="344">
        <v>1</v>
      </c>
      <c r="I85" s="162">
        <f>J85/H85</f>
        <v>122867.67857142857</v>
      </c>
      <c r="J85" s="162">
        <v>122867.67857142857</v>
      </c>
      <c r="K85" s="20" t="s">
        <v>550</v>
      </c>
      <c r="L85" s="22" t="s">
        <v>32</v>
      </c>
      <c r="M85" s="135"/>
    </row>
    <row r="86" spans="1:14" s="102" customFormat="1" ht="28.5" customHeight="1" x14ac:dyDescent="0.25">
      <c r="A86" s="387" t="s">
        <v>556</v>
      </c>
      <c r="B86" s="388"/>
      <c r="C86" s="388"/>
      <c r="D86" s="388"/>
      <c r="E86" s="388"/>
      <c r="F86" s="388"/>
      <c r="G86" s="388"/>
      <c r="H86" s="388"/>
      <c r="I86" s="389"/>
      <c r="J86" s="115">
        <f>SUM(J87+J110+J122+J132+J142+J159)</f>
        <v>8577250</v>
      </c>
      <c r="K86" s="139"/>
      <c r="L86" s="139"/>
      <c r="M86" s="99"/>
      <c r="N86" s="99"/>
    </row>
    <row r="87" spans="1:14" s="102" customFormat="1" ht="20.25" customHeight="1" x14ac:dyDescent="0.25">
      <c r="A87" s="402" t="s">
        <v>524</v>
      </c>
      <c r="B87" s="403"/>
      <c r="C87" s="403"/>
      <c r="D87" s="403"/>
      <c r="E87" s="403"/>
      <c r="F87" s="403"/>
      <c r="G87" s="403"/>
      <c r="H87" s="403"/>
      <c r="I87" s="404"/>
      <c r="J87" s="116">
        <f>SUM(J88:J109)</f>
        <v>2670100</v>
      </c>
      <c r="K87" s="127"/>
      <c r="L87" s="127"/>
      <c r="M87" s="99"/>
      <c r="N87" s="99"/>
    </row>
    <row r="88" spans="1:14" s="101" customFormat="1" ht="31.5" outlineLevel="1" x14ac:dyDescent="0.2">
      <c r="A88" s="136">
        <v>1</v>
      </c>
      <c r="B88" s="163" t="s">
        <v>557</v>
      </c>
      <c r="C88" s="119" t="s">
        <v>527</v>
      </c>
      <c r="D88" s="20" t="s">
        <v>675</v>
      </c>
      <c r="E88" s="21" t="s">
        <v>26</v>
      </c>
      <c r="F88" s="21" t="s">
        <v>37</v>
      </c>
      <c r="G88" s="164" t="s">
        <v>353</v>
      </c>
      <c r="H88" s="160">
        <v>12</v>
      </c>
      <c r="I88" s="165">
        <f t="shared" ref="I88:I109" si="6">J88/H88</f>
        <v>11500</v>
      </c>
      <c r="J88" s="166">
        <v>138000</v>
      </c>
      <c r="K88" s="20" t="s">
        <v>45</v>
      </c>
      <c r="L88" s="22" t="s">
        <v>32</v>
      </c>
      <c r="M88" s="135"/>
    </row>
    <row r="89" spans="1:14" s="101" customFormat="1" ht="31.5" outlineLevel="1" x14ac:dyDescent="0.2">
      <c r="A89" s="136">
        <v>2</v>
      </c>
      <c r="B89" s="163" t="s">
        <v>558</v>
      </c>
      <c r="C89" s="119" t="s">
        <v>527</v>
      </c>
      <c r="D89" s="20" t="s">
        <v>675</v>
      </c>
      <c r="E89" s="21" t="s">
        <v>26</v>
      </c>
      <c r="F89" s="21" t="s">
        <v>37</v>
      </c>
      <c r="G89" s="164" t="s">
        <v>353</v>
      </c>
      <c r="H89" s="160">
        <v>12</v>
      </c>
      <c r="I89" s="165">
        <f t="shared" si="6"/>
        <v>14500</v>
      </c>
      <c r="J89" s="165">
        <v>174000</v>
      </c>
      <c r="K89" s="20" t="s">
        <v>45</v>
      </c>
      <c r="L89" s="22" t="s">
        <v>32</v>
      </c>
      <c r="M89" s="135"/>
    </row>
    <row r="90" spans="1:14" s="101" customFormat="1" ht="31.5" outlineLevel="1" x14ac:dyDescent="0.2">
      <c r="A90" s="136">
        <v>3</v>
      </c>
      <c r="B90" s="163" t="s">
        <v>715</v>
      </c>
      <c r="C90" s="119" t="s">
        <v>527</v>
      </c>
      <c r="D90" s="20" t="s">
        <v>675</v>
      </c>
      <c r="E90" s="21" t="s">
        <v>26</v>
      </c>
      <c r="F90" s="21" t="s">
        <v>37</v>
      </c>
      <c r="G90" s="164" t="s">
        <v>353</v>
      </c>
      <c r="H90" s="160">
        <v>1</v>
      </c>
      <c r="I90" s="165">
        <f t="shared" si="6"/>
        <v>31200</v>
      </c>
      <c r="J90" s="165">
        <v>31200</v>
      </c>
      <c r="K90" s="20" t="s">
        <v>45</v>
      </c>
      <c r="L90" s="22" t="s">
        <v>32</v>
      </c>
      <c r="M90" s="135"/>
    </row>
    <row r="91" spans="1:14" s="101" customFormat="1" ht="31.5" outlineLevel="1" x14ac:dyDescent="0.2">
      <c r="A91" s="136">
        <v>4</v>
      </c>
      <c r="B91" s="163" t="s">
        <v>559</v>
      </c>
      <c r="C91" s="119" t="s">
        <v>527</v>
      </c>
      <c r="D91" s="20" t="s">
        <v>675</v>
      </c>
      <c r="E91" s="21" t="s">
        <v>26</v>
      </c>
      <c r="F91" s="21" t="s">
        <v>37</v>
      </c>
      <c r="G91" s="164" t="s">
        <v>353</v>
      </c>
      <c r="H91" s="160">
        <v>6</v>
      </c>
      <c r="I91" s="165">
        <f t="shared" si="6"/>
        <v>55700</v>
      </c>
      <c r="J91" s="165">
        <v>334200</v>
      </c>
      <c r="K91" s="20" t="s">
        <v>45</v>
      </c>
      <c r="L91" s="22" t="s">
        <v>32</v>
      </c>
      <c r="M91" s="135"/>
    </row>
    <row r="92" spans="1:14" s="101" customFormat="1" ht="31.5" customHeight="1" outlineLevel="1" x14ac:dyDescent="0.2">
      <c r="A92" s="136">
        <v>5</v>
      </c>
      <c r="B92" s="163" t="s">
        <v>560</v>
      </c>
      <c r="C92" s="119" t="s">
        <v>527</v>
      </c>
      <c r="D92" s="20" t="s">
        <v>675</v>
      </c>
      <c r="E92" s="21" t="s">
        <v>26</v>
      </c>
      <c r="F92" s="21" t="s">
        <v>37</v>
      </c>
      <c r="G92" s="164" t="s">
        <v>353</v>
      </c>
      <c r="H92" s="160">
        <v>12</v>
      </c>
      <c r="I92" s="165">
        <f t="shared" si="6"/>
        <v>5500</v>
      </c>
      <c r="J92" s="165">
        <v>66000</v>
      </c>
      <c r="K92" s="20" t="s">
        <v>45</v>
      </c>
      <c r="L92" s="22" t="s">
        <v>32</v>
      </c>
      <c r="M92" s="135"/>
    </row>
    <row r="93" spans="1:14" s="101" customFormat="1" ht="33" customHeight="1" outlineLevel="1" x14ac:dyDescent="0.2">
      <c r="A93" s="136">
        <v>6</v>
      </c>
      <c r="B93" s="163" t="s">
        <v>716</v>
      </c>
      <c r="C93" s="119" t="s">
        <v>527</v>
      </c>
      <c r="D93" s="20" t="s">
        <v>675</v>
      </c>
      <c r="E93" s="21" t="s">
        <v>26</v>
      </c>
      <c r="F93" s="21" t="s">
        <v>37</v>
      </c>
      <c r="G93" s="164" t="s">
        <v>353</v>
      </c>
      <c r="H93" s="160">
        <v>3</v>
      </c>
      <c r="I93" s="165">
        <f t="shared" si="6"/>
        <v>35500</v>
      </c>
      <c r="J93" s="165">
        <v>106500</v>
      </c>
      <c r="K93" s="20" t="s">
        <v>45</v>
      </c>
      <c r="L93" s="22" t="s">
        <v>32</v>
      </c>
      <c r="M93" s="135"/>
    </row>
    <row r="94" spans="1:14" s="101" customFormat="1" ht="31.5" outlineLevel="1" x14ac:dyDescent="0.2">
      <c r="A94" s="136">
        <v>7</v>
      </c>
      <c r="B94" s="163" t="s">
        <v>561</v>
      </c>
      <c r="C94" s="119" t="s">
        <v>527</v>
      </c>
      <c r="D94" s="20" t="s">
        <v>675</v>
      </c>
      <c r="E94" s="21" t="s">
        <v>26</v>
      </c>
      <c r="F94" s="21" t="s">
        <v>37</v>
      </c>
      <c r="G94" s="164" t="s">
        <v>353</v>
      </c>
      <c r="H94" s="160">
        <v>2</v>
      </c>
      <c r="I94" s="165">
        <f t="shared" si="6"/>
        <v>32500</v>
      </c>
      <c r="J94" s="165">
        <v>65000</v>
      </c>
      <c r="K94" s="20" t="s">
        <v>45</v>
      </c>
      <c r="L94" s="22" t="s">
        <v>32</v>
      </c>
      <c r="M94" s="135"/>
    </row>
    <row r="95" spans="1:14" s="101" customFormat="1" ht="31.5" outlineLevel="1" x14ac:dyDescent="0.2">
      <c r="A95" s="136">
        <v>8</v>
      </c>
      <c r="B95" s="163" t="s">
        <v>562</v>
      </c>
      <c r="C95" s="119" t="s">
        <v>527</v>
      </c>
      <c r="D95" s="20" t="s">
        <v>675</v>
      </c>
      <c r="E95" s="21" t="s">
        <v>26</v>
      </c>
      <c r="F95" s="21" t="s">
        <v>37</v>
      </c>
      <c r="G95" s="164" t="s">
        <v>353</v>
      </c>
      <c r="H95" s="160">
        <v>1</v>
      </c>
      <c r="I95" s="165">
        <f t="shared" si="6"/>
        <v>58000</v>
      </c>
      <c r="J95" s="165">
        <v>58000</v>
      </c>
      <c r="K95" s="20" t="s">
        <v>45</v>
      </c>
      <c r="L95" s="22" t="s">
        <v>32</v>
      </c>
      <c r="M95" s="135"/>
    </row>
    <row r="96" spans="1:14" s="101" customFormat="1" ht="31.5" outlineLevel="1" x14ac:dyDescent="0.2">
      <c r="A96" s="136">
        <v>9</v>
      </c>
      <c r="B96" s="163" t="s">
        <v>563</v>
      </c>
      <c r="C96" s="119" t="s">
        <v>527</v>
      </c>
      <c r="D96" s="20" t="s">
        <v>675</v>
      </c>
      <c r="E96" s="21" t="s">
        <v>26</v>
      </c>
      <c r="F96" s="21"/>
      <c r="G96" s="164" t="s">
        <v>353</v>
      </c>
      <c r="H96" s="160">
        <v>6</v>
      </c>
      <c r="I96" s="165">
        <f t="shared" si="6"/>
        <v>6200</v>
      </c>
      <c r="J96" s="165">
        <v>37200</v>
      </c>
      <c r="K96" s="20" t="s">
        <v>45</v>
      </c>
      <c r="L96" s="22" t="s">
        <v>32</v>
      </c>
      <c r="M96" s="135"/>
    </row>
    <row r="97" spans="1:14" s="101" customFormat="1" ht="31.5" outlineLevel="1" x14ac:dyDescent="0.2">
      <c r="A97" s="136">
        <v>10</v>
      </c>
      <c r="B97" s="163" t="s">
        <v>564</v>
      </c>
      <c r="C97" s="119" t="s">
        <v>527</v>
      </c>
      <c r="D97" s="20" t="s">
        <v>675</v>
      </c>
      <c r="E97" s="21" t="s">
        <v>26</v>
      </c>
      <c r="F97" s="21"/>
      <c r="G97" s="164" t="s">
        <v>353</v>
      </c>
      <c r="H97" s="160">
        <v>6</v>
      </c>
      <c r="I97" s="165">
        <f t="shared" si="6"/>
        <v>16200</v>
      </c>
      <c r="J97" s="165">
        <v>97200</v>
      </c>
      <c r="K97" s="20" t="s">
        <v>45</v>
      </c>
      <c r="L97" s="22" t="s">
        <v>32</v>
      </c>
      <c r="M97" s="135"/>
    </row>
    <row r="98" spans="1:14" s="101" customFormat="1" ht="31.5" outlineLevel="1" x14ac:dyDescent="0.2">
      <c r="A98" s="136">
        <v>11</v>
      </c>
      <c r="B98" s="163" t="s">
        <v>717</v>
      </c>
      <c r="C98" s="119" t="s">
        <v>527</v>
      </c>
      <c r="D98" s="20" t="s">
        <v>675</v>
      </c>
      <c r="E98" s="21" t="s">
        <v>26</v>
      </c>
      <c r="F98" s="21"/>
      <c r="G98" s="164" t="s">
        <v>353</v>
      </c>
      <c r="H98" s="160">
        <v>3</v>
      </c>
      <c r="I98" s="165">
        <f t="shared" si="6"/>
        <v>39000</v>
      </c>
      <c r="J98" s="165">
        <v>117000</v>
      </c>
      <c r="K98" s="20" t="s">
        <v>45</v>
      </c>
      <c r="L98" s="22" t="s">
        <v>32</v>
      </c>
      <c r="M98" s="135"/>
    </row>
    <row r="99" spans="1:14" s="101" customFormat="1" ht="31.5" outlineLevel="1" x14ac:dyDescent="0.2">
      <c r="A99" s="136">
        <v>12</v>
      </c>
      <c r="B99" s="163" t="s">
        <v>565</v>
      </c>
      <c r="C99" s="119" t="s">
        <v>527</v>
      </c>
      <c r="D99" s="20" t="s">
        <v>675</v>
      </c>
      <c r="E99" s="21" t="s">
        <v>26</v>
      </c>
      <c r="F99" s="21"/>
      <c r="G99" s="164" t="s">
        <v>353</v>
      </c>
      <c r="H99" s="160">
        <v>3</v>
      </c>
      <c r="I99" s="165">
        <f t="shared" si="6"/>
        <v>16000</v>
      </c>
      <c r="J99" s="165">
        <v>48000</v>
      </c>
      <c r="K99" s="20" t="s">
        <v>45</v>
      </c>
      <c r="L99" s="22" t="s">
        <v>32</v>
      </c>
      <c r="M99" s="135"/>
    </row>
    <row r="100" spans="1:14" s="101" customFormat="1" ht="31.5" outlineLevel="1" x14ac:dyDescent="0.2">
      <c r="A100" s="136">
        <v>13</v>
      </c>
      <c r="B100" s="163" t="s">
        <v>566</v>
      </c>
      <c r="C100" s="119" t="s">
        <v>527</v>
      </c>
      <c r="D100" s="20" t="s">
        <v>675</v>
      </c>
      <c r="E100" s="21" t="s">
        <v>26</v>
      </c>
      <c r="F100" s="21"/>
      <c r="G100" s="164" t="s">
        <v>353</v>
      </c>
      <c r="H100" s="160">
        <v>1</v>
      </c>
      <c r="I100" s="165">
        <f t="shared" si="6"/>
        <v>20000</v>
      </c>
      <c r="J100" s="165">
        <v>20000</v>
      </c>
      <c r="K100" s="20" t="s">
        <v>45</v>
      </c>
      <c r="L100" s="22" t="s">
        <v>32</v>
      </c>
      <c r="M100" s="135"/>
    </row>
    <row r="101" spans="1:14" s="101" customFormat="1" ht="31.5" outlineLevel="1" x14ac:dyDescent="0.2">
      <c r="A101" s="136">
        <v>14</v>
      </c>
      <c r="B101" s="163" t="s">
        <v>567</v>
      </c>
      <c r="C101" s="119" t="s">
        <v>527</v>
      </c>
      <c r="D101" s="20" t="s">
        <v>675</v>
      </c>
      <c r="E101" s="21" t="s">
        <v>26</v>
      </c>
      <c r="F101" s="21"/>
      <c r="G101" s="164" t="s">
        <v>353</v>
      </c>
      <c r="H101" s="160">
        <v>1</v>
      </c>
      <c r="I101" s="165">
        <f t="shared" si="6"/>
        <v>19500</v>
      </c>
      <c r="J101" s="165">
        <v>19500</v>
      </c>
      <c r="K101" s="20" t="s">
        <v>45</v>
      </c>
      <c r="L101" s="22" t="s">
        <v>32</v>
      </c>
      <c r="M101" s="135"/>
    </row>
    <row r="102" spans="1:14" s="101" customFormat="1" ht="31.5" outlineLevel="1" x14ac:dyDescent="0.2">
      <c r="A102" s="136">
        <v>15</v>
      </c>
      <c r="B102" s="163" t="s">
        <v>718</v>
      </c>
      <c r="C102" s="119" t="s">
        <v>527</v>
      </c>
      <c r="D102" s="20" t="s">
        <v>675</v>
      </c>
      <c r="E102" s="21" t="s">
        <v>26</v>
      </c>
      <c r="F102" s="21"/>
      <c r="G102" s="164" t="s">
        <v>353</v>
      </c>
      <c r="H102" s="160">
        <v>3</v>
      </c>
      <c r="I102" s="165">
        <f t="shared" si="6"/>
        <v>32200</v>
      </c>
      <c r="J102" s="165">
        <v>96600</v>
      </c>
      <c r="K102" s="20" t="s">
        <v>45</v>
      </c>
      <c r="L102" s="22" t="s">
        <v>32</v>
      </c>
      <c r="M102" s="135"/>
    </row>
    <row r="103" spans="1:14" s="101" customFormat="1" ht="31.5" outlineLevel="1" x14ac:dyDescent="0.2">
      <c r="A103" s="136">
        <v>16</v>
      </c>
      <c r="B103" s="163" t="s">
        <v>568</v>
      </c>
      <c r="C103" s="119" t="s">
        <v>527</v>
      </c>
      <c r="D103" s="20" t="s">
        <v>675</v>
      </c>
      <c r="E103" s="21" t="s">
        <v>26</v>
      </c>
      <c r="F103" s="21"/>
      <c r="G103" s="164" t="s">
        <v>353</v>
      </c>
      <c r="H103" s="160">
        <v>1</v>
      </c>
      <c r="I103" s="165">
        <f t="shared" si="6"/>
        <v>45000</v>
      </c>
      <c r="J103" s="165">
        <v>45000</v>
      </c>
      <c r="K103" s="20" t="s">
        <v>45</v>
      </c>
      <c r="L103" s="22" t="s">
        <v>32</v>
      </c>
      <c r="M103" s="135"/>
    </row>
    <row r="104" spans="1:14" s="101" customFormat="1" ht="38.25" customHeight="1" outlineLevel="1" x14ac:dyDescent="0.25">
      <c r="A104" s="136">
        <v>17</v>
      </c>
      <c r="B104" s="163" t="s">
        <v>569</v>
      </c>
      <c r="C104" s="119" t="s">
        <v>527</v>
      </c>
      <c r="D104" s="20" t="s">
        <v>675</v>
      </c>
      <c r="E104" s="21" t="s">
        <v>26</v>
      </c>
      <c r="F104" s="167"/>
      <c r="G104" s="164" t="s">
        <v>353</v>
      </c>
      <c r="H104" s="160">
        <v>1</v>
      </c>
      <c r="I104" s="165">
        <f t="shared" si="6"/>
        <v>250000</v>
      </c>
      <c r="J104" s="165">
        <v>250000</v>
      </c>
      <c r="K104" s="20" t="s">
        <v>45</v>
      </c>
      <c r="L104" s="22" t="s">
        <v>32</v>
      </c>
      <c r="M104" s="135"/>
      <c r="N104" s="99"/>
    </row>
    <row r="105" spans="1:14" s="101" customFormat="1" ht="36" customHeight="1" outlineLevel="1" x14ac:dyDescent="0.2">
      <c r="A105" s="136">
        <v>18</v>
      </c>
      <c r="B105" s="163" t="s">
        <v>719</v>
      </c>
      <c r="C105" s="119" t="s">
        <v>527</v>
      </c>
      <c r="D105" s="20" t="s">
        <v>675</v>
      </c>
      <c r="E105" s="21" t="s">
        <v>26</v>
      </c>
      <c r="F105" s="20" t="s">
        <v>37</v>
      </c>
      <c r="G105" s="164" t="s">
        <v>353</v>
      </c>
      <c r="H105" s="160">
        <v>12</v>
      </c>
      <c r="I105" s="165">
        <f t="shared" si="6"/>
        <v>55000</v>
      </c>
      <c r="J105" s="165">
        <v>660000</v>
      </c>
      <c r="K105" s="20" t="s">
        <v>45</v>
      </c>
      <c r="L105" s="22" t="s">
        <v>32</v>
      </c>
      <c r="M105" s="135"/>
    </row>
    <row r="106" spans="1:14" s="101" customFormat="1" ht="37.5" customHeight="1" outlineLevel="1" x14ac:dyDescent="0.2">
      <c r="A106" s="136">
        <v>19</v>
      </c>
      <c r="B106" s="163" t="s">
        <v>570</v>
      </c>
      <c r="C106" s="119" t="s">
        <v>527</v>
      </c>
      <c r="D106" s="20" t="s">
        <v>675</v>
      </c>
      <c r="E106" s="21" t="s">
        <v>26</v>
      </c>
      <c r="F106" s="21" t="s">
        <v>37</v>
      </c>
      <c r="G106" s="164" t="s">
        <v>353</v>
      </c>
      <c r="H106" s="160">
        <v>4</v>
      </c>
      <c r="I106" s="165">
        <f t="shared" si="6"/>
        <v>27500</v>
      </c>
      <c r="J106" s="165">
        <v>110000</v>
      </c>
      <c r="K106" s="20" t="s">
        <v>45</v>
      </c>
      <c r="L106" s="22" t="s">
        <v>32</v>
      </c>
      <c r="M106" s="135"/>
    </row>
    <row r="107" spans="1:14" s="101" customFormat="1" ht="33.75" customHeight="1" outlineLevel="1" x14ac:dyDescent="0.2">
      <c r="A107" s="136">
        <v>20</v>
      </c>
      <c r="B107" s="163" t="s">
        <v>571</v>
      </c>
      <c r="C107" s="119" t="s">
        <v>527</v>
      </c>
      <c r="D107" s="20" t="s">
        <v>675</v>
      </c>
      <c r="E107" s="21" t="s">
        <v>26</v>
      </c>
      <c r="F107" s="21" t="s">
        <v>37</v>
      </c>
      <c r="G107" s="164" t="s">
        <v>362</v>
      </c>
      <c r="H107" s="160">
        <v>3</v>
      </c>
      <c r="I107" s="165">
        <f t="shared" si="6"/>
        <v>50500</v>
      </c>
      <c r="J107" s="165">
        <v>151500</v>
      </c>
      <c r="K107" s="20" t="s">
        <v>45</v>
      </c>
      <c r="L107" s="22" t="s">
        <v>32</v>
      </c>
      <c r="M107" s="135"/>
    </row>
    <row r="108" spans="1:14" s="101" customFormat="1" ht="34.5" customHeight="1" outlineLevel="1" x14ac:dyDescent="0.2">
      <c r="A108" s="136">
        <v>21</v>
      </c>
      <c r="B108" s="163" t="s">
        <v>720</v>
      </c>
      <c r="C108" s="119" t="s">
        <v>527</v>
      </c>
      <c r="D108" s="20" t="s">
        <v>675</v>
      </c>
      <c r="E108" s="21" t="s">
        <v>26</v>
      </c>
      <c r="F108" s="21" t="s">
        <v>37</v>
      </c>
      <c r="G108" s="164" t="s">
        <v>362</v>
      </c>
      <c r="H108" s="160">
        <v>1</v>
      </c>
      <c r="I108" s="165">
        <f t="shared" si="6"/>
        <v>22600</v>
      </c>
      <c r="J108" s="165">
        <v>22600</v>
      </c>
      <c r="K108" s="20" t="s">
        <v>45</v>
      </c>
      <c r="L108" s="22" t="s">
        <v>32</v>
      </c>
      <c r="M108" s="135"/>
    </row>
    <row r="109" spans="1:14" s="101" customFormat="1" ht="31.5" outlineLevel="1" x14ac:dyDescent="0.2">
      <c r="A109" s="136">
        <v>22</v>
      </c>
      <c r="B109" s="168" t="s">
        <v>721</v>
      </c>
      <c r="C109" s="119" t="s">
        <v>527</v>
      </c>
      <c r="D109" s="20" t="s">
        <v>675</v>
      </c>
      <c r="E109" s="21" t="s">
        <v>26</v>
      </c>
      <c r="F109" s="21" t="s">
        <v>37</v>
      </c>
      <c r="G109" s="164" t="s">
        <v>362</v>
      </c>
      <c r="H109" s="160">
        <v>1</v>
      </c>
      <c r="I109" s="165">
        <f t="shared" si="6"/>
        <v>22600</v>
      </c>
      <c r="J109" s="165">
        <v>22600</v>
      </c>
      <c r="K109" s="20" t="s">
        <v>45</v>
      </c>
      <c r="L109" s="22" t="s">
        <v>32</v>
      </c>
      <c r="M109" s="135"/>
    </row>
    <row r="110" spans="1:14" s="102" customFormat="1" ht="21.75" customHeight="1" x14ac:dyDescent="0.25">
      <c r="A110" s="402" t="s">
        <v>523</v>
      </c>
      <c r="B110" s="403"/>
      <c r="C110" s="403"/>
      <c r="D110" s="403"/>
      <c r="E110" s="403"/>
      <c r="F110" s="403"/>
      <c r="G110" s="403"/>
      <c r="H110" s="403"/>
      <c r="I110" s="404"/>
      <c r="J110" s="116">
        <f>SUM(J111:J121)</f>
        <v>2530900</v>
      </c>
      <c r="K110" s="127"/>
      <c r="L110" s="127"/>
      <c r="M110" s="99"/>
      <c r="N110" s="99"/>
    </row>
    <row r="111" spans="1:14" s="101" customFormat="1" ht="34.5" customHeight="1" outlineLevel="1" x14ac:dyDescent="0.2">
      <c r="A111" s="20">
        <v>1</v>
      </c>
      <c r="B111" s="170" t="s">
        <v>722</v>
      </c>
      <c r="C111" s="119" t="s">
        <v>527</v>
      </c>
      <c r="D111" s="20" t="s">
        <v>675</v>
      </c>
      <c r="E111" s="21" t="s">
        <v>26</v>
      </c>
      <c r="F111" s="21" t="s">
        <v>37</v>
      </c>
      <c r="G111" s="164" t="s">
        <v>353</v>
      </c>
      <c r="H111" s="160">
        <v>2</v>
      </c>
      <c r="I111" s="171">
        <f t="shared" ref="I111:I121" si="7">J111/H111</f>
        <v>17500</v>
      </c>
      <c r="J111" s="165">
        <v>35000</v>
      </c>
      <c r="K111" s="20" t="s">
        <v>45</v>
      </c>
      <c r="L111" s="22" t="s">
        <v>32</v>
      </c>
      <c r="M111" s="135"/>
    </row>
    <row r="112" spans="1:14" s="101" customFormat="1" ht="30.75" customHeight="1" outlineLevel="1" x14ac:dyDescent="0.2">
      <c r="A112" s="20">
        <v>2</v>
      </c>
      <c r="B112" s="170" t="s">
        <v>71</v>
      </c>
      <c r="C112" s="119" t="s">
        <v>527</v>
      </c>
      <c r="D112" s="20" t="s">
        <v>675</v>
      </c>
      <c r="E112" s="21" t="s">
        <v>26</v>
      </c>
      <c r="F112" s="21" t="s">
        <v>37</v>
      </c>
      <c r="G112" s="164" t="s">
        <v>353</v>
      </c>
      <c r="H112" s="160">
        <v>2</v>
      </c>
      <c r="I112" s="171">
        <f t="shared" si="7"/>
        <v>25500</v>
      </c>
      <c r="J112" s="165">
        <v>51000</v>
      </c>
      <c r="K112" s="20" t="s">
        <v>45</v>
      </c>
      <c r="L112" s="22" t="s">
        <v>32</v>
      </c>
      <c r="M112" s="135"/>
    </row>
    <row r="113" spans="1:14" s="101" customFormat="1" ht="30.75" customHeight="1" outlineLevel="1" x14ac:dyDescent="0.2">
      <c r="A113" s="20">
        <v>3</v>
      </c>
      <c r="B113" s="170" t="s">
        <v>72</v>
      </c>
      <c r="C113" s="119" t="s">
        <v>527</v>
      </c>
      <c r="D113" s="20" t="s">
        <v>675</v>
      </c>
      <c r="E113" s="21" t="s">
        <v>26</v>
      </c>
      <c r="F113" s="21" t="s">
        <v>37</v>
      </c>
      <c r="G113" s="164" t="s">
        <v>353</v>
      </c>
      <c r="H113" s="160">
        <v>2</v>
      </c>
      <c r="I113" s="171">
        <f t="shared" si="7"/>
        <v>28600</v>
      </c>
      <c r="J113" s="165">
        <v>57200</v>
      </c>
      <c r="K113" s="20" t="s">
        <v>45</v>
      </c>
      <c r="L113" s="22" t="s">
        <v>32</v>
      </c>
      <c r="M113" s="135"/>
    </row>
    <row r="114" spans="1:14" s="101" customFormat="1" ht="30.75" customHeight="1" outlineLevel="1" x14ac:dyDescent="0.2">
      <c r="A114" s="20">
        <v>4</v>
      </c>
      <c r="B114" s="170" t="s">
        <v>73</v>
      </c>
      <c r="C114" s="119" t="s">
        <v>527</v>
      </c>
      <c r="D114" s="20" t="s">
        <v>675</v>
      </c>
      <c r="E114" s="21" t="s">
        <v>26</v>
      </c>
      <c r="F114" s="21" t="s">
        <v>37</v>
      </c>
      <c r="G114" s="164" t="s">
        <v>353</v>
      </c>
      <c r="H114" s="160">
        <v>2</v>
      </c>
      <c r="I114" s="171">
        <f t="shared" si="7"/>
        <v>62500</v>
      </c>
      <c r="J114" s="165">
        <v>125000</v>
      </c>
      <c r="K114" s="20" t="s">
        <v>45</v>
      </c>
      <c r="L114" s="22" t="s">
        <v>32</v>
      </c>
      <c r="M114" s="135"/>
    </row>
    <row r="115" spans="1:14" s="101" customFormat="1" ht="30.75" customHeight="1" outlineLevel="1" x14ac:dyDescent="0.2">
      <c r="A115" s="20">
        <v>5</v>
      </c>
      <c r="B115" s="170" t="s">
        <v>74</v>
      </c>
      <c r="C115" s="119" t="s">
        <v>527</v>
      </c>
      <c r="D115" s="20" t="s">
        <v>675</v>
      </c>
      <c r="E115" s="21" t="s">
        <v>26</v>
      </c>
      <c r="F115" s="21" t="s">
        <v>37</v>
      </c>
      <c r="G115" s="164" t="s">
        <v>353</v>
      </c>
      <c r="H115" s="160">
        <v>2</v>
      </c>
      <c r="I115" s="171">
        <f t="shared" si="7"/>
        <v>62500</v>
      </c>
      <c r="J115" s="165">
        <v>125000</v>
      </c>
      <c r="K115" s="20" t="s">
        <v>45</v>
      </c>
      <c r="L115" s="22" t="s">
        <v>32</v>
      </c>
      <c r="M115" s="135"/>
    </row>
    <row r="116" spans="1:14" s="101" customFormat="1" ht="30.75" customHeight="1" outlineLevel="1" x14ac:dyDescent="0.2">
      <c r="A116" s="20">
        <v>6</v>
      </c>
      <c r="B116" s="170" t="s">
        <v>75</v>
      </c>
      <c r="C116" s="119" t="s">
        <v>527</v>
      </c>
      <c r="D116" s="20" t="s">
        <v>675</v>
      </c>
      <c r="E116" s="21" t="s">
        <v>26</v>
      </c>
      <c r="F116" s="21" t="s">
        <v>37</v>
      </c>
      <c r="G116" s="164" t="s">
        <v>353</v>
      </c>
      <c r="H116" s="160">
        <v>1</v>
      </c>
      <c r="I116" s="171">
        <f t="shared" si="7"/>
        <v>198500</v>
      </c>
      <c r="J116" s="165">
        <v>198500</v>
      </c>
      <c r="K116" s="20" t="s">
        <v>45</v>
      </c>
      <c r="L116" s="22" t="s">
        <v>32</v>
      </c>
      <c r="M116" s="135"/>
    </row>
    <row r="117" spans="1:14" s="101" customFormat="1" ht="30.75" customHeight="1" outlineLevel="1" x14ac:dyDescent="0.2">
      <c r="A117" s="20">
        <v>7</v>
      </c>
      <c r="B117" s="170" t="s">
        <v>76</v>
      </c>
      <c r="C117" s="119" t="s">
        <v>527</v>
      </c>
      <c r="D117" s="20" t="s">
        <v>675</v>
      </c>
      <c r="E117" s="21" t="s">
        <v>26</v>
      </c>
      <c r="F117" s="21" t="s">
        <v>37</v>
      </c>
      <c r="G117" s="164" t="s">
        <v>353</v>
      </c>
      <c r="H117" s="160">
        <v>2</v>
      </c>
      <c r="I117" s="171">
        <f t="shared" si="7"/>
        <v>58600</v>
      </c>
      <c r="J117" s="165">
        <v>117200</v>
      </c>
      <c r="K117" s="20" t="s">
        <v>45</v>
      </c>
      <c r="L117" s="22" t="s">
        <v>32</v>
      </c>
      <c r="M117" s="135"/>
    </row>
    <row r="118" spans="1:14" s="101" customFormat="1" ht="30.75" customHeight="1" outlineLevel="1" x14ac:dyDescent="0.2">
      <c r="A118" s="20">
        <v>8</v>
      </c>
      <c r="B118" s="170" t="s">
        <v>77</v>
      </c>
      <c r="C118" s="119" t="s">
        <v>527</v>
      </c>
      <c r="D118" s="20" t="s">
        <v>675</v>
      </c>
      <c r="E118" s="21" t="s">
        <v>26</v>
      </c>
      <c r="F118" s="21" t="s">
        <v>37</v>
      </c>
      <c r="G118" s="164" t="s">
        <v>353</v>
      </c>
      <c r="H118" s="160">
        <v>1</v>
      </c>
      <c r="I118" s="171">
        <f t="shared" si="7"/>
        <v>250000</v>
      </c>
      <c r="J118" s="165">
        <v>250000</v>
      </c>
      <c r="K118" s="20" t="s">
        <v>45</v>
      </c>
      <c r="L118" s="22" t="s">
        <v>32</v>
      </c>
      <c r="M118" s="135"/>
    </row>
    <row r="119" spans="1:14" s="101" customFormat="1" ht="31.5" outlineLevel="1" x14ac:dyDescent="0.2">
      <c r="A119" s="20">
        <v>9</v>
      </c>
      <c r="B119" s="170" t="s">
        <v>78</v>
      </c>
      <c r="C119" s="119" t="s">
        <v>527</v>
      </c>
      <c r="D119" s="20" t="s">
        <v>675</v>
      </c>
      <c r="E119" s="20" t="s">
        <v>26</v>
      </c>
      <c r="F119" s="20" t="s">
        <v>37</v>
      </c>
      <c r="G119" s="164" t="s">
        <v>353</v>
      </c>
      <c r="H119" s="160">
        <v>1</v>
      </c>
      <c r="I119" s="171">
        <f t="shared" si="7"/>
        <v>58600</v>
      </c>
      <c r="J119" s="165">
        <v>58600</v>
      </c>
      <c r="K119" s="20" t="s">
        <v>45</v>
      </c>
      <c r="L119" s="20" t="s">
        <v>32</v>
      </c>
      <c r="M119" s="135"/>
    </row>
    <row r="120" spans="1:14" s="101" customFormat="1" ht="34.5" customHeight="1" outlineLevel="1" x14ac:dyDescent="0.2">
      <c r="A120" s="20">
        <v>10</v>
      </c>
      <c r="B120" s="170" t="s">
        <v>572</v>
      </c>
      <c r="C120" s="119" t="s">
        <v>527</v>
      </c>
      <c r="D120" s="20" t="s">
        <v>675</v>
      </c>
      <c r="E120" s="21" t="s">
        <v>26</v>
      </c>
      <c r="F120" s="21" t="s">
        <v>37</v>
      </c>
      <c r="G120" s="164" t="s">
        <v>353</v>
      </c>
      <c r="H120" s="160">
        <v>1</v>
      </c>
      <c r="I120" s="171">
        <f t="shared" si="7"/>
        <v>195000</v>
      </c>
      <c r="J120" s="165">
        <v>195000</v>
      </c>
      <c r="K120" s="20" t="s">
        <v>45</v>
      </c>
      <c r="L120" s="22" t="s">
        <v>32</v>
      </c>
      <c r="M120" s="135"/>
    </row>
    <row r="121" spans="1:14" s="101" customFormat="1" ht="31.5" outlineLevel="1" x14ac:dyDescent="0.2">
      <c r="A121" s="20">
        <v>11</v>
      </c>
      <c r="B121" s="170" t="s">
        <v>723</v>
      </c>
      <c r="C121" s="119" t="s">
        <v>527</v>
      </c>
      <c r="D121" s="20" t="s">
        <v>675</v>
      </c>
      <c r="E121" s="21" t="s">
        <v>26</v>
      </c>
      <c r="F121" s="21" t="s">
        <v>37</v>
      </c>
      <c r="G121" s="164" t="s">
        <v>353</v>
      </c>
      <c r="H121" s="160">
        <v>2</v>
      </c>
      <c r="I121" s="171">
        <f t="shared" si="7"/>
        <v>659200</v>
      </c>
      <c r="J121" s="165">
        <v>1318400</v>
      </c>
      <c r="K121" s="20" t="s">
        <v>45</v>
      </c>
      <c r="L121" s="22" t="s">
        <v>32</v>
      </c>
      <c r="M121" s="135"/>
    </row>
    <row r="122" spans="1:14" s="102" customFormat="1" ht="21" customHeight="1" x14ac:dyDescent="0.25">
      <c r="A122" s="402" t="s">
        <v>522</v>
      </c>
      <c r="B122" s="403"/>
      <c r="C122" s="403"/>
      <c r="D122" s="403"/>
      <c r="E122" s="403"/>
      <c r="F122" s="403"/>
      <c r="G122" s="403"/>
      <c r="H122" s="403"/>
      <c r="I122" s="404"/>
      <c r="J122" s="116">
        <f>SUM(J123:J131)</f>
        <v>1274150</v>
      </c>
      <c r="K122" s="127"/>
      <c r="L122" s="127"/>
      <c r="M122" s="99"/>
      <c r="N122" s="99"/>
    </row>
    <row r="123" spans="1:14" s="101" customFormat="1" ht="34.5" customHeight="1" outlineLevel="1" x14ac:dyDescent="0.2">
      <c r="A123" s="20">
        <v>1</v>
      </c>
      <c r="B123" s="172" t="s">
        <v>79</v>
      </c>
      <c r="C123" s="119" t="s">
        <v>527</v>
      </c>
      <c r="D123" s="20" t="s">
        <v>675</v>
      </c>
      <c r="E123" s="21" t="s">
        <v>26</v>
      </c>
      <c r="F123" s="21" t="s">
        <v>37</v>
      </c>
      <c r="G123" s="164" t="s">
        <v>353</v>
      </c>
      <c r="H123" s="160">
        <v>4</v>
      </c>
      <c r="I123" s="165">
        <f t="shared" ref="I123:I131" si="8">J123/H123</f>
        <v>19500</v>
      </c>
      <c r="J123" s="165">
        <v>78000</v>
      </c>
      <c r="K123" s="20" t="s">
        <v>45</v>
      </c>
      <c r="L123" s="22" t="s">
        <v>32</v>
      </c>
      <c r="M123" s="135"/>
    </row>
    <row r="124" spans="1:14" s="101" customFormat="1" ht="34.5" customHeight="1" outlineLevel="1" x14ac:dyDescent="0.2">
      <c r="A124" s="20">
        <v>2</v>
      </c>
      <c r="B124" s="172" t="s">
        <v>80</v>
      </c>
      <c r="C124" s="119" t="s">
        <v>527</v>
      </c>
      <c r="D124" s="20" t="s">
        <v>675</v>
      </c>
      <c r="E124" s="21" t="s">
        <v>26</v>
      </c>
      <c r="F124" s="21" t="s">
        <v>37</v>
      </c>
      <c r="G124" s="164" t="s">
        <v>353</v>
      </c>
      <c r="H124" s="160">
        <v>4</v>
      </c>
      <c r="I124" s="165">
        <f t="shared" si="8"/>
        <v>12600</v>
      </c>
      <c r="J124" s="165">
        <v>50400</v>
      </c>
      <c r="K124" s="20" t="s">
        <v>45</v>
      </c>
      <c r="L124" s="22" t="s">
        <v>32</v>
      </c>
      <c r="M124" s="135"/>
    </row>
    <row r="125" spans="1:14" s="101" customFormat="1" ht="34.5" customHeight="1" outlineLevel="1" x14ac:dyDescent="0.2">
      <c r="A125" s="20">
        <v>3</v>
      </c>
      <c r="B125" s="172" t="s">
        <v>81</v>
      </c>
      <c r="C125" s="119" t="s">
        <v>527</v>
      </c>
      <c r="D125" s="20" t="s">
        <v>675</v>
      </c>
      <c r="E125" s="21" t="s">
        <v>26</v>
      </c>
      <c r="F125" s="21" t="s">
        <v>37</v>
      </c>
      <c r="G125" s="164" t="s">
        <v>362</v>
      </c>
      <c r="H125" s="160">
        <v>4</v>
      </c>
      <c r="I125" s="165">
        <f t="shared" si="8"/>
        <v>18500</v>
      </c>
      <c r="J125" s="165">
        <v>74000</v>
      </c>
      <c r="K125" s="20" t="s">
        <v>45</v>
      </c>
      <c r="L125" s="22" t="s">
        <v>32</v>
      </c>
      <c r="M125" s="135"/>
    </row>
    <row r="126" spans="1:14" s="101" customFormat="1" ht="30.75" customHeight="1" outlineLevel="1" x14ac:dyDescent="0.2">
      <c r="A126" s="20">
        <v>4</v>
      </c>
      <c r="B126" s="172" t="s">
        <v>82</v>
      </c>
      <c r="C126" s="119" t="s">
        <v>527</v>
      </c>
      <c r="D126" s="20" t="s">
        <v>675</v>
      </c>
      <c r="E126" s="21" t="s">
        <v>26</v>
      </c>
      <c r="F126" s="21" t="s">
        <v>37</v>
      </c>
      <c r="G126" s="164" t="s">
        <v>376</v>
      </c>
      <c r="H126" s="160">
        <v>20</v>
      </c>
      <c r="I126" s="165">
        <f t="shared" si="8"/>
        <v>5200</v>
      </c>
      <c r="J126" s="165">
        <v>104000</v>
      </c>
      <c r="K126" s="20" t="s">
        <v>45</v>
      </c>
      <c r="L126" s="22" t="s">
        <v>32</v>
      </c>
      <c r="M126" s="135"/>
    </row>
    <row r="127" spans="1:14" s="101" customFormat="1" ht="30.75" customHeight="1" outlineLevel="1" x14ac:dyDescent="0.2">
      <c r="A127" s="20">
        <v>5</v>
      </c>
      <c r="B127" s="172" t="s">
        <v>724</v>
      </c>
      <c r="C127" s="119" t="s">
        <v>527</v>
      </c>
      <c r="D127" s="20" t="s">
        <v>675</v>
      </c>
      <c r="E127" s="21" t="s">
        <v>26</v>
      </c>
      <c r="F127" s="21"/>
      <c r="G127" s="164" t="s">
        <v>353</v>
      </c>
      <c r="H127" s="160">
        <v>4</v>
      </c>
      <c r="I127" s="165">
        <f t="shared" si="8"/>
        <v>170000</v>
      </c>
      <c r="J127" s="165">
        <v>680000</v>
      </c>
      <c r="K127" s="20" t="s">
        <v>45</v>
      </c>
      <c r="L127" s="22" t="s">
        <v>32</v>
      </c>
      <c r="M127" s="135"/>
    </row>
    <row r="128" spans="1:14" s="101" customFormat="1" ht="30.75" customHeight="1" outlineLevel="1" x14ac:dyDescent="0.2">
      <c r="A128" s="20">
        <v>6</v>
      </c>
      <c r="B128" s="172" t="s">
        <v>725</v>
      </c>
      <c r="C128" s="119" t="s">
        <v>527</v>
      </c>
      <c r="D128" s="20" t="s">
        <v>675</v>
      </c>
      <c r="E128" s="21" t="s">
        <v>26</v>
      </c>
      <c r="F128" s="21"/>
      <c r="G128" s="164" t="s">
        <v>353</v>
      </c>
      <c r="H128" s="160">
        <v>2</v>
      </c>
      <c r="I128" s="165">
        <f t="shared" si="8"/>
        <v>75600</v>
      </c>
      <c r="J128" s="165">
        <v>151200</v>
      </c>
      <c r="K128" s="20" t="s">
        <v>45</v>
      </c>
      <c r="L128" s="22" t="s">
        <v>32</v>
      </c>
      <c r="M128" s="135"/>
    </row>
    <row r="129" spans="1:14" s="101" customFormat="1" ht="30.75" customHeight="1" outlineLevel="1" x14ac:dyDescent="0.2">
      <c r="A129" s="20">
        <v>7</v>
      </c>
      <c r="B129" s="172" t="s">
        <v>83</v>
      </c>
      <c r="C129" s="119" t="s">
        <v>527</v>
      </c>
      <c r="D129" s="20" t="s">
        <v>675</v>
      </c>
      <c r="E129" s="21" t="s">
        <v>26</v>
      </c>
      <c r="F129" s="21"/>
      <c r="G129" s="164" t="s">
        <v>353</v>
      </c>
      <c r="H129" s="160">
        <v>1</v>
      </c>
      <c r="I129" s="165">
        <f t="shared" si="8"/>
        <v>6550</v>
      </c>
      <c r="J129" s="165">
        <v>6550</v>
      </c>
      <c r="K129" s="20" t="s">
        <v>45</v>
      </c>
      <c r="L129" s="22" t="s">
        <v>32</v>
      </c>
      <c r="M129" s="135"/>
    </row>
    <row r="130" spans="1:14" s="101" customFormat="1" ht="30.75" customHeight="1" outlineLevel="1" x14ac:dyDescent="0.2">
      <c r="A130" s="20">
        <v>8</v>
      </c>
      <c r="B130" s="172" t="s">
        <v>84</v>
      </c>
      <c r="C130" s="119" t="s">
        <v>527</v>
      </c>
      <c r="D130" s="20" t="s">
        <v>675</v>
      </c>
      <c r="E130" s="21" t="s">
        <v>26</v>
      </c>
      <c r="F130" s="21"/>
      <c r="G130" s="164" t="s">
        <v>353</v>
      </c>
      <c r="H130" s="160">
        <v>2</v>
      </c>
      <c r="I130" s="165">
        <f t="shared" si="8"/>
        <v>32500</v>
      </c>
      <c r="J130" s="165">
        <v>65000</v>
      </c>
      <c r="K130" s="20" t="s">
        <v>45</v>
      </c>
      <c r="L130" s="22" t="s">
        <v>32</v>
      </c>
      <c r="M130" s="135"/>
    </row>
    <row r="131" spans="1:14" s="101" customFormat="1" ht="30.75" customHeight="1" outlineLevel="1" x14ac:dyDescent="0.2">
      <c r="A131" s="20">
        <v>9</v>
      </c>
      <c r="B131" s="172" t="s">
        <v>85</v>
      </c>
      <c r="C131" s="119" t="s">
        <v>527</v>
      </c>
      <c r="D131" s="20" t="s">
        <v>675</v>
      </c>
      <c r="E131" s="21" t="s">
        <v>26</v>
      </c>
      <c r="F131" s="21" t="s">
        <v>37</v>
      </c>
      <c r="G131" s="164" t="s">
        <v>353</v>
      </c>
      <c r="H131" s="160">
        <v>2</v>
      </c>
      <c r="I131" s="165">
        <f t="shared" si="8"/>
        <v>32500</v>
      </c>
      <c r="J131" s="165">
        <v>65000</v>
      </c>
      <c r="K131" s="20" t="s">
        <v>45</v>
      </c>
      <c r="L131" s="22" t="s">
        <v>32</v>
      </c>
      <c r="M131" s="135"/>
    </row>
    <row r="132" spans="1:14" s="102" customFormat="1" ht="23.25" customHeight="1" x14ac:dyDescent="0.25">
      <c r="A132" s="423" t="s">
        <v>731</v>
      </c>
      <c r="B132" s="424"/>
      <c r="C132" s="424"/>
      <c r="D132" s="424"/>
      <c r="E132" s="424"/>
      <c r="F132" s="424"/>
      <c r="G132" s="424"/>
      <c r="H132" s="424"/>
      <c r="I132" s="425"/>
      <c r="J132" s="116">
        <f>SUM(J133:J141)</f>
        <v>595300</v>
      </c>
      <c r="K132" s="127"/>
      <c r="L132" s="127"/>
      <c r="M132" s="99"/>
      <c r="N132" s="99"/>
    </row>
    <row r="133" spans="1:14" s="101" customFormat="1" ht="34.5" customHeight="1" outlineLevel="1" x14ac:dyDescent="0.2">
      <c r="A133" s="20">
        <v>1</v>
      </c>
      <c r="B133" s="173" t="s">
        <v>427</v>
      </c>
      <c r="C133" s="119" t="s">
        <v>527</v>
      </c>
      <c r="D133" s="20" t="s">
        <v>675</v>
      </c>
      <c r="E133" s="21" t="s">
        <v>26</v>
      </c>
      <c r="F133" s="21" t="s">
        <v>37</v>
      </c>
      <c r="G133" s="136" t="s">
        <v>353</v>
      </c>
      <c r="H133" s="174">
        <v>1</v>
      </c>
      <c r="I133" s="175">
        <f t="shared" ref="I133:I141" si="9">J133/H133</f>
        <v>81000</v>
      </c>
      <c r="J133" s="165">
        <v>81000</v>
      </c>
      <c r="K133" s="20" t="s">
        <v>45</v>
      </c>
      <c r="L133" s="22" t="s">
        <v>32</v>
      </c>
      <c r="M133" s="135"/>
    </row>
    <row r="134" spans="1:14" s="101" customFormat="1" ht="34.5" customHeight="1" outlineLevel="1" x14ac:dyDescent="0.2">
      <c r="A134" s="20">
        <v>2</v>
      </c>
      <c r="B134" s="173" t="s">
        <v>86</v>
      </c>
      <c r="C134" s="119" t="s">
        <v>527</v>
      </c>
      <c r="D134" s="20" t="s">
        <v>675</v>
      </c>
      <c r="E134" s="21" t="s">
        <v>26</v>
      </c>
      <c r="F134" s="21" t="s">
        <v>37</v>
      </c>
      <c r="G134" s="136" t="s">
        <v>353</v>
      </c>
      <c r="H134" s="174">
        <v>4</v>
      </c>
      <c r="I134" s="175">
        <f t="shared" si="9"/>
        <v>11200</v>
      </c>
      <c r="J134" s="165">
        <v>44800</v>
      </c>
      <c r="K134" s="20" t="s">
        <v>45</v>
      </c>
      <c r="L134" s="22" t="s">
        <v>32</v>
      </c>
      <c r="M134" s="135"/>
    </row>
    <row r="135" spans="1:14" s="101" customFormat="1" ht="30.75" customHeight="1" outlineLevel="1" x14ac:dyDescent="0.2">
      <c r="A135" s="20">
        <v>3</v>
      </c>
      <c r="B135" s="173" t="s">
        <v>428</v>
      </c>
      <c r="C135" s="119" t="s">
        <v>527</v>
      </c>
      <c r="D135" s="20" t="s">
        <v>675</v>
      </c>
      <c r="E135" s="21" t="s">
        <v>26</v>
      </c>
      <c r="F135" s="21" t="s">
        <v>37</v>
      </c>
      <c r="G135" s="136" t="s">
        <v>353</v>
      </c>
      <c r="H135" s="174">
        <v>1</v>
      </c>
      <c r="I135" s="175">
        <f t="shared" si="9"/>
        <v>15500</v>
      </c>
      <c r="J135" s="165">
        <v>15500</v>
      </c>
      <c r="K135" s="20" t="s">
        <v>45</v>
      </c>
      <c r="L135" s="22" t="s">
        <v>32</v>
      </c>
      <c r="M135" s="135"/>
    </row>
    <row r="136" spans="1:14" s="101" customFormat="1" ht="30.75" customHeight="1" outlineLevel="1" x14ac:dyDescent="0.2">
      <c r="A136" s="20">
        <v>4</v>
      </c>
      <c r="B136" s="173" t="s">
        <v>573</v>
      </c>
      <c r="C136" s="119" t="s">
        <v>527</v>
      </c>
      <c r="D136" s="20" t="s">
        <v>675</v>
      </c>
      <c r="E136" s="21" t="s">
        <v>26</v>
      </c>
      <c r="F136" s="21" t="s">
        <v>37</v>
      </c>
      <c r="G136" s="136" t="s">
        <v>353</v>
      </c>
      <c r="H136" s="174">
        <v>1</v>
      </c>
      <c r="I136" s="175">
        <f t="shared" si="9"/>
        <v>48500</v>
      </c>
      <c r="J136" s="165">
        <v>48500</v>
      </c>
      <c r="K136" s="20" t="s">
        <v>45</v>
      </c>
      <c r="L136" s="22" t="s">
        <v>32</v>
      </c>
      <c r="M136" s="135"/>
    </row>
    <row r="137" spans="1:14" s="101" customFormat="1" ht="30.75" customHeight="1" outlineLevel="1" x14ac:dyDescent="0.2">
      <c r="A137" s="20">
        <v>5</v>
      </c>
      <c r="B137" s="173" t="s">
        <v>431</v>
      </c>
      <c r="C137" s="119" t="s">
        <v>527</v>
      </c>
      <c r="D137" s="20" t="s">
        <v>675</v>
      </c>
      <c r="E137" s="21" t="s">
        <v>26</v>
      </c>
      <c r="F137" s="21" t="s">
        <v>37</v>
      </c>
      <c r="G137" s="136" t="s">
        <v>353</v>
      </c>
      <c r="H137" s="174">
        <v>1</v>
      </c>
      <c r="I137" s="175">
        <f t="shared" si="9"/>
        <v>25600</v>
      </c>
      <c r="J137" s="165">
        <v>25600</v>
      </c>
      <c r="K137" s="20" t="s">
        <v>45</v>
      </c>
      <c r="L137" s="22" t="s">
        <v>32</v>
      </c>
      <c r="M137" s="135"/>
    </row>
    <row r="138" spans="1:14" s="101" customFormat="1" ht="30.75" customHeight="1" outlineLevel="1" x14ac:dyDescent="0.2">
      <c r="A138" s="20">
        <v>6</v>
      </c>
      <c r="B138" s="173" t="s">
        <v>574</v>
      </c>
      <c r="C138" s="119" t="s">
        <v>527</v>
      </c>
      <c r="D138" s="20" t="s">
        <v>675</v>
      </c>
      <c r="E138" s="21" t="s">
        <v>26</v>
      </c>
      <c r="F138" s="21" t="s">
        <v>37</v>
      </c>
      <c r="G138" s="136" t="s">
        <v>353</v>
      </c>
      <c r="H138" s="174">
        <v>1</v>
      </c>
      <c r="I138" s="175">
        <f t="shared" si="9"/>
        <v>166200</v>
      </c>
      <c r="J138" s="165">
        <v>166200</v>
      </c>
      <c r="K138" s="20" t="s">
        <v>45</v>
      </c>
      <c r="L138" s="22" t="s">
        <v>32</v>
      </c>
      <c r="M138" s="135"/>
    </row>
    <row r="139" spans="1:14" s="101" customFormat="1" ht="30.75" customHeight="1" outlineLevel="1" x14ac:dyDescent="0.2">
      <c r="A139" s="20">
        <v>7</v>
      </c>
      <c r="B139" s="173" t="s">
        <v>575</v>
      </c>
      <c r="C139" s="119" t="s">
        <v>527</v>
      </c>
      <c r="D139" s="20" t="s">
        <v>675</v>
      </c>
      <c r="E139" s="21" t="s">
        <v>26</v>
      </c>
      <c r="F139" s="21" t="s">
        <v>37</v>
      </c>
      <c r="G139" s="136" t="s">
        <v>353</v>
      </c>
      <c r="H139" s="174">
        <v>2</v>
      </c>
      <c r="I139" s="176">
        <f t="shared" si="9"/>
        <v>42800</v>
      </c>
      <c r="J139" s="165">
        <v>85600</v>
      </c>
      <c r="K139" s="20" t="s">
        <v>45</v>
      </c>
      <c r="L139" s="22" t="s">
        <v>32</v>
      </c>
      <c r="M139" s="135"/>
    </row>
    <row r="140" spans="1:14" s="101" customFormat="1" ht="30.75" customHeight="1" outlineLevel="1" x14ac:dyDescent="0.2">
      <c r="A140" s="20">
        <v>8</v>
      </c>
      <c r="B140" s="173" t="s">
        <v>576</v>
      </c>
      <c r="C140" s="119" t="s">
        <v>527</v>
      </c>
      <c r="D140" s="20" t="s">
        <v>675</v>
      </c>
      <c r="E140" s="21" t="s">
        <v>26</v>
      </c>
      <c r="F140" s="21" t="s">
        <v>37</v>
      </c>
      <c r="G140" s="136" t="s">
        <v>353</v>
      </c>
      <c r="H140" s="174">
        <v>2</v>
      </c>
      <c r="I140" s="176">
        <f t="shared" si="9"/>
        <v>42800</v>
      </c>
      <c r="J140" s="165">
        <v>85600</v>
      </c>
      <c r="K140" s="20" t="s">
        <v>45</v>
      </c>
      <c r="L140" s="22" t="s">
        <v>32</v>
      </c>
      <c r="M140" s="135"/>
    </row>
    <row r="141" spans="1:14" s="101" customFormat="1" ht="51.75" customHeight="1" outlineLevel="1" x14ac:dyDescent="0.2">
      <c r="A141" s="20">
        <v>9</v>
      </c>
      <c r="B141" s="173" t="s">
        <v>577</v>
      </c>
      <c r="C141" s="119" t="s">
        <v>527</v>
      </c>
      <c r="D141" s="20" t="s">
        <v>675</v>
      </c>
      <c r="E141" s="21" t="s">
        <v>26</v>
      </c>
      <c r="F141" s="21" t="s">
        <v>37</v>
      </c>
      <c r="G141" s="136" t="s">
        <v>362</v>
      </c>
      <c r="H141" s="174">
        <v>1</v>
      </c>
      <c r="I141" s="176">
        <f t="shared" si="9"/>
        <v>42500</v>
      </c>
      <c r="J141" s="165">
        <v>42500</v>
      </c>
      <c r="K141" s="20" t="s">
        <v>45</v>
      </c>
      <c r="L141" s="22" t="s">
        <v>32</v>
      </c>
      <c r="M141" s="135"/>
    </row>
    <row r="142" spans="1:14" s="102" customFormat="1" ht="20.25" customHeight="1" x14ac:dyDescent="0.25">
      <c r="A142" s="402" t="s">
        <v>726</v>
      </c>
      <c r="B142" s="403"/>
      <c r="C142" s="403"/>
      <c r="D142" s="403"/>
      <c r="E142" s="403"/>
      <c r="F142" s="403"/>
      <c r="G142" s="403"/>
      <c r="H142" s="403"/>
      <c r="I142" s="404"/>
      <c r="J142" s="116">
        <f>SUM(J143:J158)</f>
        <v>949000</v>
      </c>
      <c r="K142" s="127"/>
      <c r="L142" s="127"/>
      <c r="M142" s="99"/>
      <c r="N142" s="99"/>
    </row>
    <row r="143" spans="1:14" s="101" customFormat="1" ht="35.25" customHeight="1" outlineLevel="1" x14ac:dyDescent="0.2">
      <c r="A143" s="136">
        <v>1</v>
      </c>
      <c r="B143" s="173" t="s">
        <v>86</v>
      </c>
      <c r="C143" s="119" t="s">
        <v>527</v>
      </c>
      <c r="D143" s="20" t="s">
        <v>675</v>
      </c>
      <c r="E143" s="21" t="s">
        <v>26</v>
      </c>
      <c r="F143" s="21" t="s">
        <v>37</v>
      </c>
      <c r="G143" s="136" t="s">
        <v>353</v>
      </c>
      <c r="H143" s="174">
        <v>4</v>
      </c>
      <c r="I143" s="175">
        <f t="shared" ref="I143:I158" si="10">J143/H143</f>
        <v>11000</v>
      </c>
      <c r="J143" s="165">
        <v>44000</v>
      </c>
      <c r="K143" s="20" t="s">
        <v>45</v>
      </c>
      <c r="L143" s="160" t="s">
        <v>32</v>
      </c>
      <c r="M143" s="135"/>
    </row>
    <row r="144" spans="1:14" s="101" customFormat="1" ht="24.75" customHeight="1" outlineLevel="1" x14ac:dyDescent="0.2">
      <c r="A144" s="136">
        <v>2</v>
      </c>
      <c r="B144" s="173" t="s">
        <v>428</v>
      </c>
      <c r="C144" s="119" t="s">
        <v>527</v>
      </c>
      <c r="D144" s="20" t="s">
        <v>675</v>
      </c>
      <c r="E144" s="21" t="s">
        <v>26</v>
      </c>
      <c r="F144" s="21" t="s">
        <v>37</v>
      </c>
      <c r="G144" s="136" t="s">
        <v>353</v>
      </c>
      <c r="H144" s="174">
        <v>1</v>
      </c>
      <c r="I144" s="176">
        <f t="shared" si="10"/>
        <v>22300</v>
      </c>
      <c r="J144" s="165">
        <v>22300</v>
      </c>
      <c r="K144" s="20" t="s">
        <v>45</v>
      </c>
      <c r="L144" s="160" t="s">
        <v>32</v>
      </c>
      <c r="M144" s="135"/>
    </row>
    <row r="145" spans="1:14" s="101" customFormat="1" ht="32.25" customHeight="1" outlineLevel="1" x14ac:dyDescent="0.2">
      <c r="A145" s="136">
        <v>3</v>
      </c>
      <c r="B145" s="173" t="s">
        <v>87</v>
      </c>
      <c r="C145" s="119" t="s">
        <v>527</v>
      </c>
      <c r="D145" s="20" t="s">
        <v>675</v>
      </c>
      <c r="E145" s="21" t="s">
        <v>26</v>
      </c>
      <c r="F145" s="21" t="s">
        <v>37</v>
      </c>
      <c r="G145" s="136" t="s">
        <v>353</v>
      </c>
      <c r="H145" s="174">
        <v>1</v>
      </c>
      <c r="I145" s="176">
        <f t="shared" si="10"/>
        <v>21600</v>
      </c>
      <c r="J145" s="165">
        <v>21600</v>
      </c>
      <c r="K145" s="20" t="s">
        <v>45</v>
      </c>
      <c r="L145" s="160" t="s">
        <v>32</v>
      </c>
      <c r="M145" s="135"/>
    </row>
    <row r="146" spans="1:14" s="101" customFormat="1" ht="32.25" customHeight="1" outlineLevel="1" x14ac:dyDescent="0.2">
      <c r="A146" s="136">
        <v>4</v>
      </c>
      <c r="B146" s="173" t="s">
        <v>429</v>
      </c>
      <c r="C146" s="119" t="s">
        <v>527</v>
      </c>
      <c r="D146" s="20" t="s">
        <v>675</v>
      </c>
      <c r="E146" s="21" t="s">
        <v>26</v>
      </c>
      <c r="F146" s="21"/>
      <c r="G146" s="136" t="s">
        <v>353</v>
      </c>
      <c r="H146" s="174">
        <v>1</v>
      </c>
      <c r="I146" s="176">
        <f t="shared" si="10"/>
        <v>52300</v>
      </c>
      <c r="J146" s="165">
        <v>52300</v>
      </c>
      <c r="K146" s="20" t="s">
        <v>45</v>
      </c>
      <c r="L146" s="160" t="s">
        <v>32</v>
      </c>
      <c r="M146" s="135"/>
    </row>
    <row r="147" spans="1:14" s="101" customFormat="1" ht="32.25" customHeight="1" outlineLevel="1" x14ac:dyDescent="0.2">
      <c r="A147" s="136">
        <v>5</v>
      </c>
      <c r="B147" s="173" t="s">
        <v>727</v>
      </c>
      <c r="C147" s="119" t="s">
        <v>527</v>
      </c>
      <c r="D147" s="20" t="s">
        <v>675</v>
      </c>
      <c r="E147" s="21" t="s">
        <v>26</v>
      </c>
      <c r="F147" s="21"/>
      <c r="G147" s="136" t="s">
        <v>353</v>
      </c>
      <c r="H147" s="174">
        <v>1</v>
      </c>
      <c r="I147" s="176">
        <f t="shared" si="10"/>
        <v>45200</v>
      </c>
      <c r="J147" s="165">
        <v>45200</v>
      </c>
      <c r="K147" s="20" t="s">
        <v>45</v>
      </c>
      <c r="L147" s="160" t="s">
        <v>32</v>
      </c>
      <c r="M147" s="135"/>
    </row>
    <row r="148" spans="1:14" s="101" customFormat="1" ht="32.25" customHeight="1" outlineLevel="1" x14ac:dyDescent="0.2">
      <c r="A148" s="136">
        <v>6</v>
      </c>
      <c r="B148" s="173" t="s">
        <v>430</v>
      </c>
      <c r="C148" s="119" t="s">
        <v>527</v>
      </c>
      <c r="D148" s="20" t="s">
        <v>675</v>
      </c>
      <c r="E148" s="21" t="s">
        <v>26</v>
      </c>
      <c r="F148" s="21"/>
      <c r="G148" s="136" t="s">
        <v>353</v>
      </c>
      <c r="H148" s="174">
        <v>1</v>
      </c>
      <c r="I148" s="176">
        <f t="shared" si="10"/>
        <v>72600</v>
      </c>
      <c r="J148" s="165">
        <v>72600</v>
      </c>
      <c r="K148" s="20" t="s">
        <v>45</v>
      </c>
      <c r="L148" s="160" t="s">
        <v>32</v>
      </c>
      <c r="M148" s="135"/>
    </row>
    <row r="149" spans="1:14" s="101" customFormat="1" ht="32.25" customHeight="1" outlineLevel="1" x14ac:dyDescent="0.2">
      <c r="A149" s="136">
        <v>7</v>
      </c>
      <c r="B149" s="173" t="s">
        <v>578</v>
      </c>
      <c r="C149" s="119" t="s">
        <v>527</v>
      </c>
      <c r="D149" s="20" t="s">
        <v>675</v>
      </c>
      <c r="E149" s="21" t="s">
        <v>26</v>
      </c>
      <c r="F149" s="21"/>
      <c r="G149" s="136" t="s">
        <v>353</v>
      </c>
      <c r="H149" s="174">
        <v>1</v>
      </c>
      <c r="I149" s="176">
        <f t="shared" si="10"/>
        <v>22500</v>
      </c>
      <c r="J149" s="165">
        <v>22500</v>
      </c>
      <c r="K149" s="20" t="s">
        <v>45</v>
      </c>
      <c r="L149" s="160" t="s">
        <v>32</v>
      </c>
      <c r="M149" s="135"/>
    </row>
    <row r="150" spans="1:14" s="101" customFormat="1" ht="32.25" customHeight="1" outlineLevel="1" x14ac:dyDescent="0.2">
      <c r="A150" s="136">
        <v>8</v>
      </c>
      <c r="B150" s="173" t="s">
        <v>431</v>
      </c>
      <c r="C150" s="119" t="s">
        <v>527</v>
      </c>
      <c r="D150" s="20" t="s">
        <v>675</v>
      </c>
      <c r="E150" s="21" t="s">
        <v>26</v>
      </c>
      <c r="F150" s="21"/>
      <c r="G150" s="136" t="s">
        <v>353</v>
      </c>
      <c r="H150" s="174">
        <v>1</v>
      </c>
      <c r="I150" s="176">
        <f t="shared" si="10"/>
        <v>25700</v>
      </c>
      <c r="J150" s="165">
        <v>25700</v>
      </c>
      <c r="K150" s="20" t="s">
        <v>45</v>
      </c>
      <c r="L150" s="160" t="s">
        <v>32</v>
      </c>
      <c r="M150" s="135"/>
    </row>
    <row r="151" spans="1:14" s="101" customFormat="1" ht="32.25" customHeight="1" outlineLevel="1" x14ac:dyDescent="0.2">
      <c r="A151" s="136">
        <v>9</v>
      </c>
      <c r="B151" s="173" t="s">
        <v>574</v>
      </c>
      <c r="C151" s="119" t="s">
        <v>527</v>
      </c>
      <c r="D151" s="20" t="s">
        <v>675</v>
      </c>
      <c r="E151" s="21" t="s">
        <v>26</v>
      </c>
      <c r="F151" s="21"/>
      <c r="G151" s="136" t="s">
        <v>353</v>
      </c>
      <c r="H151" s="174">
        <v>1</v>
      </c>
      <c r="I151" s="176">
        <f t="shared" si="10"/>
        <v>115000</v>
      </c>
      <c r="J151" s="165">
        <v>115000</v>
      </c>
      <c r="K151" s="20" t="s">
        <v>45</v>
      </c>
      <c r="L151" s="160" t="s">
        <v>32</v>
      </c>
      <c r="M151" s="135"/>
    </row>
    <row r="152" spans="1:14" s="101" customFormat="1" ht="32.25" customHeight="1" outlineLevel="1" x14ac:dyDescent="0.2">
      <c r="A152" s="136">
        <v>10</v>
      </c>
      <c r="B152" s="173" t="s">
        <v>728</v>
      </c>
      <c r="C152" s="119" t="s">
        <v>527</v>
      </c>
      <c r="D152" s="20" t="s">
        <v>675</v>
      </c>
      <c r="E152" s="21" t="s">
        <v>26</v>
      </c>
      <c r="F152" s="21" t="s">
        <v>37</v>
      </c>
      <c r="G152" s="136" t="s">
        <v>353</v>
      </c>
      <c r="H152" s="174">
        <v>2</v>
      </c>
      <c r="I152" s="176">
        <f t="shared" si="10"/>
        <v>42600</v>
      </c>
      <c r="J152" s="165">
        <v>85200</v>
      </c>
      <c r="K152" s="20" t="s">
        <v>45</v>
      </c>
      <c r="L152" s="160" t="s">
        <v>32</v>
      </c>
      <c r="M152" s="135"/>
    </row>
    <row r="153" spans="1:14" s="101" customFormat="1" ht="32.25" customHeight="1" outlineLevel="1" x14ac:dyDescent="0.2">
      <c r="A153" s="136">
        <v>11</v>
      </c>
      <c r="B153" s="173" t="s">
        <v>729</v>
      </c>
      <c r="C153" s="119" t="s">
        <v>527</v>
      </c>
      <c r="D153" s="20" t="s">
        <v>675</v>
      </c>
      <c r="E153" s="21" t="s">
        <v>26</v>
      </c>
      <c r="F153" s="21" t="s">
        <v>37</v>
      </c>
      <c r="G153" s="136" t="s">
        <v>353</v>
      </c>
      <c r="H153" s="174">
        <v>2</v>
      </c>
      <c r="I153" s="176">
        <f t="shared" si="10"/>
        <v>42600</v>
      </c>
      <c r="J153" s="165">
        <v>85200</v>
      </c>
      <c r="K153" s="20" t="s">
        <v>45</v>
      </c>
      <c r="L153" s="160" t="s">
        <v>32</v>
      </c>
      <c r="M153" s="135"/>
    </row>
    <row r="154" spans="1:14" s="101" customFormat="1" ht="32.25" customHeight="1" outlineLevel="1" x14ac:dyDescent="0.2">
      <c r="A154" s="136">
        <v>12</v>
      </c>
      <c r="B154" s="173" t="s">
        <v>579</v>
      </c>
      <c r="C154" s="119" t="s">
        <v>527</v>
      </c>
      <c r="D154" s="20" t="s">
        <v>675</v>
      </c>
      <c r="E154" s="21" t="s">
        <v>26</v>
      </c>
      <c r="F154" s="21" t="s">
        <v>37</v>
      </c>
      <c r="G154" s="136" t="s">
        <v>353</v>
      </c>
      <c r="H154" s="174">
        <v>2</v>
      </c>
      <c r="I154" s="176">
        <f t="shared" si="10"/>
        <v>79200</v>
      </c>
      <c r="J154" s="165">
        <v>158400</v>
      </c>
      <c r="K154" s="20" t="s">
        <v>45</v>
      </c>
      <c r="L154" s="160" t="s">
        <v>32</v>
      </c>
      <c r="M154" s="135"/>
    </row>
    <row r="155" spans="1:14" s="101" customFormat="1" ht="32.25" customHeight="1" outlineLevel="1" x14ac:dyDescent="0.2">
      <c r="A155" s="136">
        <v>13</v>
      </c>
      <c r="B155" s="173" t="s">
        <v>575</v>
      </c>
      <c r="C155" s="119" t="s">
        <v>527</v>
      </c>
      <c r="D155" s="20" t="s">
        <v>675</v>
      </c>
      <c r="E155" s="21" t="s">
        <v>26</v>
      </c>
      <c r="F155" s="21"/>
      <c r="G155" s="136" t="s">
        <v>353</v>
      </c>
      <c r="H155" s="174">
        <v>2</v>
      </c>
      <c r="I155" s="176">
        <f t="shared" si="10"/>
        <v>36500</v>
      </c>
      <c r="J155" s="165">
        <v>73000</v>
      </c>
      <c r="K155" s="20" t="s">
        <v>45</v>
      </c>
      <c r="L155" s="160" t="s">
        <v>32</v>
      </c>
      <c r="M155" s="135"/>
    </row>
    <row r="156" spans="1:14" s="101" customFormat="1" ht="32.25" customHeight="1" outlineLevel="1" x14ac:dyDescent="0.2">
      <c r="A156" s="136">
        <v>14</v>
      </c>
      <c r="B156" s="173" t="s">
        <v>576</v>
      </c>
      <c r="C156" s="119" t="s">
        <v>527</v>
      </c>
      <c r="D156" s="20" t="s">
        <v>675</v>
      </c>
      <c r="E156" s="21" t="s">
        <v>26</v>
      </c>
      <c r="F156" s="21"/>
      <c r="G156" s="136" t="s">
        <v>353</v>
      </c>
      <c r="H156" s="174">
        <v>2</v>
      </c>
      <c r="I156" s="176">
        <f t="shared" si="10"/>
        <v>36500</v>
      </c>
      <c r="J156" s="165">
        <v>73000</v>
      </c>
      <c r="K156" s="20" t="s">
        <v>45</v>
      </c>
      <c r="L156" s="160" t="s">
        <v>32</v>
      </c>
      <c r="M156" s="135"/>
    </row>
    <row r="157" spans="1:14" s="101" customFormat="1" ht="32.25" customHeight="1" outlineLevel="1" x14ac:dyDescent="0.2">
      <c r="A157" s="136">
        <v>15</v>
      </c>
      <c r="B157" s="173" t="s">
        <v>577</v>
      </c>
      <c r="C157" s="119" t="s">
        <v>527</v>
      </c>
      <c r="D157" s="20" t="s">
        <v>675</v>
      </c>
      <c r="E157" s="21" t="s">
        <v>26</v>
      </c>
      <c r="F157" s="21" t="s">
        <v>37</v>
      </c>
      <c r="G157" s="136" t="s">
        <v>362</v>
      </c>
      <c r="H157" s="174">
        <v>1</v>
      </c>
      <c r="I157" s="176">
        <f t="shared" si="10"/>
        <v>26500</v>
      </c>
      <c r="J157" s="165">
        <v>26500</v>
      </c>
      <c r="K157" s="20" t="s">
        <v>45</v>
      </c>
      <c r="L157" s="160" t="s">
        <v>32</v>
      </c>
      <c r="M157" s="135"/>
    </row>
    <row r="158" spans="1:14" s="101" customFormat="1" ht="32.25" customHeight="1" outlineLevel="1" x14ac:dyDescent="0.2">
      <c r="A158" s="136">
        <v>16</v>
      </c>
      <c r="B158" s="173" t="s">
        <v>580</v>
      </c>
      <c r="C158" s="119" t="s">
        <v>527</v>
      </c>
      <c r="D158" s="20" t="s">
        <v>675</v>
      </c>
      <c r="E158" s="21" t="s">
        <v>26</v>
      </c>
      <c r="F158" s="21" t="s">
        <v>37</v>
      </c>
      <c r="G158" s="136" t="s">
        <v>362</v>
      </c>
      <c r="H158" s="174">
        <v>1</v>
      </c>
      <c r="I158" s="176">
        <f t="shared" si="10"/>
        <v>26500</v>
      </c>
      <c r="J158" s="165">
        <v>26500</v>
      </c>
      <c r="K158" s="20" t="s">
        <v>45</v>
      </c>
      <c r="L158" s="160" t="s">
        <v>32</v>
      </c>
      <c r="M158" s="135"/>
    </row>
    <row r="159" spans="1:14" s="102" customFormat="1" ht="20.25" customHeight="1" x14ac:dyDescent="0.25">
      <c r="A159" s="402" t="s">
        <v>730</v>
      </c>
      <c r="B159" s="403"/>
      <c r="C159" s="403"/>
      <c r="D159" s="403"/>
      <c r="E159" s="403"/>
      <c r="F159" s="403"/>
      <c r="G159" s="403"/>
      <c r="H159" s="403"/>
      <c r="I159" s="404"/>
      <c r="J159" s="116">
        <f>SUM(J160:J173)</f>
        <v>557800</v>
      </c>
      <c r="K159" s="127"/>
      <c r="L159" s="127"/>
      <c r="M159" s="99"/>
      <c r="N159" s="99"/>
    </row>
    <row r="160" spans="1:14" s="101" customFormat="1" ht="35.25" customHeight="1" outlineLevel="2" x14ac:dyDescent="0.2">
      <c r="A160" s="136">
        <v>1</v>
      </c>
      <c r="B160" s="173" t="s">
        <v>86</v>
      </c>
      <c r="C160" s="119" t="s">
        <v>527</v>
      </c>
      <c r="D160" s="20" t="s">
        <v>675</v>
      </c>
      <c r="E160" s="21" t="s">
        <v>26</v>
      </c>
      <c r="F160" s="21" t="s">
        <v>37</v>
      </c>
      <c r="G160" s="136" t="s">
        <v>353</v>
      </c>
      <c r="H160" s="174">
        <v>4</v>
      </c>
      <c r="I160" s="175">
        <f t="shared" ref="I160:I173" si="11">J160/H160</f>
        <v>12000</v>
      </c>
      <c r="J160" s="165">
        <v>48000</v>
      </c>
      <c r="K160" s="20" t="s">
        <v>45</v>
      </c>
      <c r="L160" s="160" t="s">
        <v>32</v>
      </c>
      <c r="M160" s="135"/>
    </row>
    <row r="161" spans="1:14" s="101" customFormat="1" ht="30" customHeight="1" outlineLevel="2" x14ac:dyDescent="0.2">
      <c r="A161" s="136">
        <v>2</v>
      </c>
      <c r="B161" s="173" t="s">
        <v>428</v>
      </c>
      <c r="C161" s="119" t="s">
        <v>527</v>
      </c>
      <c r="D161" s="20" t="s">
        <v>675</v>
      </c>
      <c r="E161" s="21" t="s">
        <v>26</v>
      </c>
      <c r="F161" s="21" t="s">
        <v>37</v>
      </c>
      <c r="G161" s="136" t="s">
        <v>353</v>
      </c>
      <c r="H161" s="174">
        <v>1</v>
      </c>
      <c r="I161" s="176">
        <f t="shared" si="11"/>
        <v>9500</v>
      </c>
      <c r="J161" s="165">
        <v>9500</v>
      </c>
      <c r="K161" s="20" t="s">
        <v>45</v>
      </c>
      <c r="L161" s="160" t="s">
        <v>32</v>
      </c>
      <c r="M161" s="135"/>
    </row>
    <row r="162" spans="1:14" s="101" customFormat="1" ht="32.25" customHeight="1" outlineLevel="2" x14ac:dyDescent="0.2">
      <c r="A162" s="136">
        <v>3</v>
      </c>
      <c r="B162" s="173" t="s">
        <v>87</v>
      </c>
      <c r="C162" s="119" t="s">
        <v>527</v>
      </c>
      <c r="D162" s="20" t="s">
        <v>675</v>
      </c>
      <c r="E162" s="21" t="s">
        <v>26</v>
      </c>
      <c r="F162" s="21" t="s">
        <v>37</v>
      </c>
      <c r="G162" s="136" t="s">
        <v>353</v>
      </c>
      <c r="H162" s="174">
        <v>1</v>
      </c>
      <c r="I162" s="176">
        <f t="shared" si="11"/>
        <v>12200</v>
      </c>
      <c r="J162" s="165">
        <v>12200</v>
      </c>
      <c r="K162" s="20" t="s">
        <v>45</v>
      </c>
      <c r="L162" s="160" t="s">
        <v>32</v>
      </c>
      <c r="M162" s="135"/>
    </row>
    <row r="163" spans="1:14" s="101" customFormat="1" ht="32.25" customHeight="1" outlineLevel="2" x14ac:dyDescent="0.2">
      <c r="A163" s="136">
        <v>4</v>
      </c>
      <c r="B163" s="173" t="s">
        <v>727</v>
      </c>
      <c r="C163" s="119" t="s">
        <v>527</v>
      </c>
      <c r="D163" s="20" t="s">
        <v>675</v>
      </c>
      <c r="E163" s="21" t="s">
        <v>26</v>
      </c>
      <c r="F163" s="21"/>
      <c r="G163" s="136" t="s">
        <v>353</v>
      </c>
      <c r="H163" s="174">
        <v>1</v>
      </c>
      <c r="I163" s="176">
        <f t="shared" si="11"/>
        <v>60000</v>
      </c>
      <c r="J163" s="165">
        <v>60000</v>
      </c>
      <c r="K163" s="20" t="s">
        <v>45</v>
      </c>
      <c r="L163" s="160" t="s">
        <v>32</v>
      </c>
      <c r="M163" s="135"/>
    </row>
    <row r="164" spans="1:14" s="101" customFormat="1" ht="32.25" customHeight="1" outlineLevel="2" x14ac:dyDescent="0.2">
      <c r="A164" s="136">
        <v>5</v>
      </c>
      <c r="B164" s="173" t="s">
        <v>430</v>
      </c>
      <c r="C164" s="119" t="s">
        <v>527</v>
      </c>
      <c r="D164" s="20" t="s">
        <v>675</v>
      </c>
      <c r="E164" s="21" t="s">
        <v>26</v>
      </c>
      <c r="F164" s="21"/>
      <c r="G164" s="136" t="s">
        <v>353</v>
      </c>
      <c r="H164" s="174">
        <v>1</v>
      </c>
      <c r="I164" s="176">
        <f t="shared" si="11"/>
        <v>65000</v>
      </c>
      <c r="J164" s="165">
        <v>65000</v>
      </c>
      <c r="K164" s="20" t="s">
        <v>45</v>
      </c>
      <c r="L164" s="160" t="s">
        <v>32</v>
      </c>
      <c r="M164" s="135"/>
    </row>
    <row r="165" spans="1:14" s="101" customFormat="1" ht="32.25" customHeight="1" outlineLevel="2" x14ac:dyDescent="0.2">
      <c r="A165" s="136">
        <v>6</v>
      </c>
      <c r="B165" s="173" t="s">
        <v>578</v>
      </c>
      <c r="C165" s="119" t="s">
        <v>527</v>
      </c>
      <c r="D165" s="20" t="s">
        <v>675</v>
      </c>
      <c r="E165" s="21" t="s">
        <v>26</v>
      </c>
      <c r="F165" s="21"/>
      <c r="G165" s="136" t="s">
        <v>353</v>
      </c>
      <c r="H165" s="174">
        <v>1</v>
      </c>
      <c r="I165" s="176">
        <f t="shared" si="11"/>
        <v>22600</v>
      </c>
      <c r="J165" s="165">
        <v>22600</v>
      </c>
      <c r="K165" s="20" t="s">
        <v>45</v>
      </c>
      <c r="L165" s="160" t="s">
        <v>32</v>
      </c>
      <c r="M165" s="135"/>
    </row>
    <row r="166" spans="1:14" s="101" customFormat="1" ht="32.25" customHeight="1" outlineLevel="2" x14ac:dyDescent="0.2">
      <c r="A166" s="136">
        <v>7</v>
      </c>
      <c r="B166" s="173" t="s">
        <v>431</v>
      </c>
      <c r="C166" s="119" t="s">
        <v>527</v>
      </c>
      <c r="D166" s="20" t="s">
        <v>675</v>
      </c>
      <c r="E166" s="21" t="s">
        <v>26</v>
      </c>
      <c r="F166" s="21"/>
      <c r="G166" s="136" t="s">
        <v>353</v>
      </c>
      <c r="H166" s="174">
        <v>1</v>
      </c>
      <c r="I166" s="176">
        <f t="shared" si="11"/>
        <v>25000</v>
      </c>
      <c r="J166" s="165">
        <v>25000</v>
      </c>
      <c r="K166" s="20" t="s">
        <v>45</v>
      </c>
      <c r="L166" s="160" t="s">
        <v>32</v>
      </c>
      <c r="M166" s="135"/>
    </row>
    <row r="167" spans="1:14" s="101" customFormat="1" ht="32.25" customHeight="1" outlineLevel="2" x14ac:dyDescent="0.2">
      <c r="A167" s="136">
        <v>8</v>
      </c>
      <c r="B167" s="173" t="s">
        <v>574</v>
      </c>
      <c r="C167" s="119" t="s">
        <v>527</v>
      </c>
      <c r="D167" s="20" t="s">
        <v>675</v>
      </c>
      <c r="E167" s="21" t="s">
        <v>26</v>
      </c>
      <c r="F167" s="21"/>
      <c r="G167" s="136" t="s">
        <v>353</v>
      </c>
      <c r="H167" s="174">
        <v>1</v>
      </c>
      <c r="I167" s="176">
        <f t="shared" si="11"/>
        <v>70500</v>
      </c>
      <c r="J167" s="165">
        <v>70500</v>
      </c>
      <c r="K167" s="20" t="s">
        <v>45</v>
      </c>
      <c r="L167" s="160" t="s">
        <v>32</v>
      </c>
      <c r="M167" s="135"/>
    </row>
    <row r="168" spans="1:14" s="101" customFormat="1" ht="32.25" customHeight="1" outlineLevel="2" x14ac:dyDescent="0.2">
      <c r="A168" s="136">
        <v>9</v>
      </c>
      <c r="B168" s="173" t="s">
        <v>728</v>
      </c>
      <c r="C168" s="119" t="s">
        <v>527</v>
      </c>
      <c r="D168" s="20" t="s">
        <v>675</v>
      </c>
      <c r="E168" s="21" t="s">
        <v>26</v>
      </c>
      <c r="F168" s="21"/>
      <c r="G168" s="136" t="s">
        <v>353</v>
      </c>
      <c r="H168" s="174">
        <v>2</v>
      </c>
      <c r="I168" s="176">
        <f t="shared" si="11"/>
        <v>35000</v>
      </c>
      <c r="J168" s="165">
        <v>70000</v>
      </c>
      <c r="K168" s="20" t="s">
        <v>45</v>
      </c>
      <c r="L168" s="160" t="s">
        <v>32</v>
      </c>
      <c r="M168" s="135"/>
    </row>
    <row r="169" spans="1:14" s="101" customFormat="1" ht="32.25" customHeight="1" outlineLevel="2" x14ac:dyDescent="0.2">
      <c r="A169" s="136">
        <v>10</v>
      </c>
      <c r="B169" s="173" t="s">
        <v>729</v>
      </c>
      <c r="C169" s="119" t="s">
        <v>527</v>
      </c>
      <c r="D169" s="20" t="s">
        <v>675</v>
      </c>
      <c r="E169" s="21" t="s">
        <v>26</v>
      </c>
      <c r="F169" s="21" t="s">
        <v>37</v>
      </c>
      <c r="G169" s="136" t="s">
        <v>353</v>
      </c>
      <c r="H169" s="174">
        <v>2</v>
      </c>
      <c r="I169" s="176">
        <f t="shared" si="11"/>
        <v>35000</v>
      </c>
      <c r="J169" s="165">
        <v>70000</v>
      </c>
      <c r="K169" s="20" t="s">
        <v>45</v>
      </c>
      <c r="L169" s="160" t="s">
        <v>32</v>
      </c>
      <c r="M169" s="135"/>
    </row>
    <row r="170" spans="1:14" s="101" customFormat="1" ht="32.25" customHeight="1" outlineLevel="2" x14ac:dyDescent="0.2">
      <c r="A170" s="136">
        <v>11</v>
      </c>
      <c r="B170" s="173" t="s">
        <v>581</v>
      </c>
      <c r="C170" s="119" t="s">
        <v>527</v>
      </c>
      <c r="D170" s="20" t="s">
        <v>675</v>
      </c>
      <c r="E170" s="21" t="s">
        <v>26</v>
      </c>
      <c r="F170" s="21" t="s">
        <v>37</v>
      </c>
      <c r="G170" s="136" t="s">
        <v>353</v>
      </c>
      <c r="H170" s="174">
        <v>2</v>
      </c>
      <c r="I170" s="176">
        <f t="shared" si="11"/>
        <v>10000</v>
      </c>
      <c r="J170" s="165">
        <v>20000</v>
      </c>
      <c r="K170" s="20" t="s">
        <v>45</v>
      </c>
      <c r="L170" s="160" t="s">
        <v>32</v>
      </c>
      <c r="M170" s="135"/>
    </row>
    <row r="171" spans="1:14" s="101" customFormat="1" ht="32.25" customHeight="1" outlineLevel="2" x14ac:dyDescent="0.2">
      <c r="A171" s="136">
        <v>12</v>
      </c>
      <c r="B171" s="173" t="s">
        <v>575</v>
      </c>
      <c r="C171" s="119" t="s">
        <v>527</v>
      </c>
      <c r="D171" s="20" t="s">
        <v>675</v>
      </c>
      <c r="E171" s="21" t="s">
        <v>26</v>
      </c>
      <c r="F171" s="21" t="s">
        <v>37</v>
      </c>
      <c r="G171" s="136" t="s">
        <v>353</v>
      </c>
      <c r="H171" s="174">
        <v>2</v>
      </c>
      <c r="I171" s="176">
        <f t="shared" si="11"/>
        <v>15000</v>
      </c>
      <c r="J171" s="165">
        <v>30000</v>
      </c>
      <c r="K171" s="20" t="s">
        <v>45</v>
      </c>
      <c r="L171" s="160" t="s">
        <v>32</v>
      </c>
      <c r="M171" s="135"/>
    </row>
    <row r="172" spans="1:14" s="101" customFormat="1" ht="32.25" customHeight="1" outlineLevel="2" x14ac:dyDescent="0.2">
      <c r="A172" s="136">
        <v>13</v>
      </c>
      <c r="B172" s="173" t="s">
        <v>576</v>
      </c>
      <c r="C172" s="119" t="s">
        <v>527</v>
      </c>
      <c r="D172" s="20" t="s">
        <v>675</v>
      </c>
      <c r="E172" s="21" t="s">
        <v>26</v>
      </c>
      <c r="F172" s="21"/>
      <c r="G172" s="136" t="s">
        <v>353</v>
      </c>
      <c r="H172" s="174">
        <v>2</v>
      </c>
      <c r="I172" s="176">
        <f t="shared" si="11"/>
        <v>15000</v>
      </c>
      <c r="J172" s="165">
        <v>30000</v>
      </c>
      <c r="K172" s="20" t="s">
        <v>45</v>
      </c>
      <c r="L172" s="160" t="s">
        <v>32</v>
      </c>
      <c r="M172" s="135"/>
    </row>
    <row r="173" spans="1:14" s="101" customFormat="1" ht="32.25" customHeight="1" outlineLevel="2" x14ac:dyDescent="0.2">
      <c r="A173" s="136">
        <v>14</v>
      </c>
      <c r="B173" s="173" t="s">
        <v>577</v>
      </c>
      <c r="C173" s="119" t="s">
        <v>527</v>
      </c>
      <c r="D173" s="20" t="s">
        <v>675</v>
      </c>
      <c r="E173" s="21" t="s">
        <v>26</v>
      </c>
      <c r="F173" s="21" t="s">
        <v>37</v>
      </c>
      <c r="G173" s="136" t="s">
        <v>362</v>
      </c>
      <c r="H173" s="174">
        <v>1</v>
      </c>
      <c r="I173" s="176">
        <f t="shared" si="11"/>
        <v>25000</v>
      </c>
      <c r="J173" s="165">
        <v>25000</v>
      </c>
      <c r="K173" s="20" t="s">
        <v>45</v>
      </c>
      <c r="L173" s="160" t="s">
        <v>32</v>
      </c>
      <c r="M173" s="135"/>
    </row>
    <row r="174" spans="1:14" s="102" customFormat="1" ht="28.5" customHeight="1" x14ac:dyDescent="0.25">
      <c r="A174" s="387" t="s">
        <v>432</v>
      </c>
      <c r="B174" s="388"/>
      <c r="C174" s="388"/>
      <c r="D174" s="388"/>
      <c r="E174" s="388"/>
      <c r="F174" s="388"/>
      <c r="G174" s="388"/>
      <c r="H174" s="388"/>
      <c r="I174" s="389"/>
      <c r="J174" s="115">
        <f>J175+J183+J198+J241+J250</f>
        <v>64832047.313167006</v>
      </c>
      <c r="K174" s="139"/>
      <c r="L174" s="139"/>
      <c r="M174" s="99"/>
      <c r="N174" s="99"/>
    </row>
    <row r="175" spans="1:14" s="102" customFormat="1" ht="20.25" customHeight="1" x14ac:dyDescent="0.25">
      <c r="A175" s="153" t="s">
        <v>521</v>
      </c>
      <c r="B175" s="154"/>
      <c r="C175" s="155"/>
      <c r="D175" s="155"/>
      <c r="E175" s="155"/>
      <c r="F175" s="155"/>
      <c r="G175" s="155"/>
      <c r="H175" s="155"/>
      <c r="I175" s="156"/>
      <c r="J175" s="116">
        <f>SUM(J176:J182)</f>
        <v>2320856.7687841663</v>
      </c>
      <c r="K175" s="127"/>
      <c r="L175" s="127"/>
      <c r="M175" s="99"/>
      <c r="N175" s="99"/>
    </row>
    <row r="176" spans="1:14" s="101" customFormat="1" ht="30.75" customHeight="1" outlineLevel="1" x14ac:dyDescent="0.2">
      <c r="A176" s="136">
        <v>1</v>
      </c>
      <c r="B176" s="172" t="s">
        <v>732</v>
      </c>
      <c r="C176" s="119" t="s">
        <v>527</v>
      </c>
      <c r="D176" s="20" t="s">
        <v>675</v>
      </c>
      <c r="E176" s="21" t="s">
        <v>26</v>
      </c>
      <c r="F176" s="21" t="s">
        <v>37</v>
      </c>
      <c r="G176" s="136" t="s">
        <v>353</v>
      </c>
      <c r="H176" s="136">
        <v>4</v>
      </c>
      <c r="I176" s="171">
        <f t="shared" ref="I176:I182" si="12">J176/H176</f>
        <v>131864.27898209239</v>
      </c>
      <c r="J176" s="165">
        <v>527457.11592836957</v>
      </c>
      <c r="K176" s="20" t="s">
        <v>550</v>
      </c>
      <c r="L176" s="160" t="s">
        <v>32</v>
      </c>
      <c r="M176" s="135"/>
    </row>
    <row r="177" spans="1:14" s="101" customFormat="1" ht="30.75" customHeight="1" outlineLevel="1" x14ac:dyDescent="0.2">
      <c r="A177" s="136">
        <v>2</v>
      </c>
      <c r="B177" s="172" t="s">
        <v>733</v>
      </c>
      <c r="C177" s="119" t="s">
        <v>527</v>
      </c>
      <c r="D177" s="20" t="s">
        <v>675</v>
      </c>
      <c r="E177" s="21" t="s">
        <v>26</v>
      </c>
      <c r="F177" s="21"/>
      <c r="G177" s="136" t="s">
        <v>353</v>
      </c>
      <c r="H177" s="136">
        <v>8</v>
      </c>
      <c r="I177" s="171">
        <f t="shared" si="12"/>
        <v>29000</v>
      </c>
      <c r="J177" s="165">
        <v>232000</v>
      </c>
      <c r="K177" s="20" t="s">
        <v>550</v>
      </c>
      <c r="L177" s="160" t="s">
        <v>32</v>
      </c>
      <c r="M177" s="135"/>
    </row>
    <row r="178" spans="1:14" s="101" customFormat="1" ht="30.75" customHeight="1" outlineLevel="1" x14ac:dyDescent="0.2">
      <c r="A178" s="136">
        <v>3</v>
      </c>
      <c r="B178" s="172" t="s">
        <v>734</v>
      </c>
      <c r="C178" s="119" t="s">
        <v>527</v>
      </c>
      <c r="D178" s="20" t="s">
        <v>675</v>
      </c>
      <c r="E178" s="21" t="s">
        <v>26</v>
      </c>
      <c r="F178" s="21"/>
      <c r="G178" s="136" t="s">
        <v>353</v>
      </c>
      <c r="H178" s="136">
        <v>1</v>
      </c>
      <c r="I178" s="171">
        <f t="shared" si="12"/>
        <v>31647.426955702173</v>
      </c>
      <c r="J178" s="165">
        <v>31647.426955702173</v>
      </c>
      <c r="K178" s="20" t="s">
        <v>550</v>
      </c>
      <c r="L178" s="160" t="s">
        <v>32</v>
      </c>
      <c r="M178" s="135"/>
    </row>
    <row r="179" spans="1:14" s="101" customFormat="1" ht="30.75" customHeight="1" outlineLevel="1" x14ac:dyDescent="0.2">
      <c r="A179" s="136">
        <v>4</v>
      </c>
      <c r="B179" s="172" t="s">
        <v>735</v>
      </c>
      <c r="C179" s="119" t="s">
        <v>527</v>
      </c>
      <c r="D179" s="20" t="s">
        <v>675</v>
      </c>
      <c r="E179" s="21" t="s">
        <v>26</v>
      </c>
      <c r="F179" s="21"/>
      <c r="G179" s="136" t="s">
        <v>353</v>
      </c>
      <c r="H179" s="136">
        <v>1</v>
      </c>
      <c r="I179" s="171">
        <f t="shared" si="12"/>
        <v>1213151.3666352499</v>
      </c>
      <c r="J179" s="165">
        <v>1213151.3666352499</v>
      </c>
      <c r="K179" s="20" t="s">
        <v>550</v>
      </c>
      <c r="L179" s="160" t="s">
        <v>32</v>
      </c>
      <c r="M179" s="135"/>
    </row>
    <row r="180" spans="1:14" s="101" customFormat="1" ht="32.25" customHeight="1" outlineLevel="1" x14ac:dyDescent="0.2">
      <c r="A180" s="136">
        <v>5</v>
      </c>
      <c r="B180" s="172" t="s">
        <v>433</v>
      </c>
      <c r="C180" s="119" t="s">
        <v>527</v>
      </c>
      <c r="D180" s="20" t="s">
        <v>675</v>
      </c>
      <c r="E180" s="21" t="s">
        <v>26</v>
      </c>
      <c r="F180" s="21" t="s">
        <v>37</v>
      </c>
      <c r="G180" s="136" t="s">
        <v>353</v>
      </c>
      <c r="H180" s="136">
        <v>2</v>
      </c>
      <c r="I180" s="171">
        <f t="shared" si="12"/>
        <v>79118.567389255433</v>
      </c>
      <c r="J180" s="165">
        <v>158237.13477851087</v>
      </c>
      <c r="K180" s="20" t="s">
        <v>550</v>
      </c>
      <c r="L180" s="160" t="s">
        <v>32</v>
      </c>
      <c r="M180" s="135"/>
    </row>
    <row r="181" spans="1:14" s="101" customFormat="1" ht="32.25" customHeight="1" outlineLevel="1" x14ac:dyDescent="0.2">
      <c r="A181" s="136">
        <v>6</v>
      </c>
      <c r="B181" s="172" t="s">
        <v>434</v>
      </c>
      <c r="C181" s="119" t="s">
        <v>527</v>
      </c>
      <c r="D181" s="20" t="s">
        <v>675</v>
      </c>
      <c r="E181" s="21" t="s">
        <v>26</v>
      </c>
      <c r="F181" s="21"/>
      <c r="G181" s="136" t="s">
        <v>353</v>
      </c>
      <c r="H181" s="136">
        <v>2</v>
      </c>
      <c r="I181" s="171">
        <f t="shared" si="12"/>
        <v>52745.711592836953</v>
      </c>
      <c r="J181" s="165">
        <v>105491.42318567391</v>
      </c>
      <c r="K181" s="20" t="s">
        <v>550</v>
      </c>
      <c r="L181" s="160" t="s">
        <v>32</v>
      </c>
      <c r="M181" s="135"/>
    </row>
    <row r="182" spans="1:14" s="101" customFormat="1" ht="32.25" customHeight="1" outlineLevel="1" x14ac:dyDescent="0.2">
      <c r="A182" s="136">
        <v>7</v>
      </c>
      <c r="B182" s="172" t="s">
        <v>435</v>
      </c>
      <c r="C182" s="119" t="s">
        <v>527</v>
      </c>
      <c r="D182" s="20" t="s">
        <v>675</v>
      </c>
      <c r="E182" s="21" t="s">
        <v>26</v>
      </c>
      <c r="F182" s="21"/>
      <c r="G182" s="136" t="s">
        <v>353</v>
      </c>
      <c r="H182" s="136">
        <v>2</v>
      </c>
      <c r="I182" s="171">
        <f t="shared" si="12"/>
        <v>26436.150650329881</v>
      </c>
      <c r="J182" s="165">
        <v>52872.301300659761</v>
      </c>
      <c r="K182" s="20" t="s">
        <v>550</v>
      </c>
      <c r="L182" s="160" t="s">
        <v>32</v>
      </c>
      <c r="M182" s="135"/>
    </row>
    <row r="183" spans="1:14" s="102" customFormat="1" ht="21" customHeight="1" x14ac:dyDescent="0.25">
      <c r="A183" s="402" t="s">
        <v>750</v>
      </c>
      <c r="B183" s="403"/>
      <c r="C183" s="403"/>
      <c r="D183" s="403"/>
      <c r="E183" s="403"/>
      <c r="F183" s="403"/>
      <c r="G183" s="403"/>
      <c r="H183" s="403"/>
      <c r="I183" s="404"/>
      <c r="J183" s="116">
        <f>SUM(J184+J192+J196)</f>
        <v>4305238.2857142854</v>
      </c>
      <c r="K183" s="127"/>
      <c r="L183" s="127"/>
      <c r="M183" s="99"/>
      <c r="N183" s="99"/>
    </row>
    <row r="184" spans="1:14" s="101" customFormat="1" ht="28.5" customHeight="1" outlineLevel="1" x14ac:dyDescent="0.2">
      <c r="A184" s="136"/>
      <c r="B184" s="345" t="s">
        <v>749</v>
      </c>
      <c r="C184" s="119"/>
      <c r="D184" s="20"/>
      <c r="E184" s="21"/>
      <c r="F184" s="21"/>
      <c r="G184" s="136"/>
      <c r="H184" s="136"/>
      <c r="I184" s="171"/>
      <c r="J184" s="346">
        <f>SUM(J185:J191)</f>
        <v>4113214.285714285</v>
      </c>
      <c r="K184" s="20" t="s">
        <v>47</v>
      </c>
      <c r="L184" s="160" t="s">
        <v>32</v>
      </c>
      <c r="M184" s="135"/>
    </row>
    <row r="185" spans="1:14" s="101" customFormat="1" ht="49.5" customHeight="1" outlineLevel="1" x14ac:dyDescent="0.2">
      <c r="A185" s="136">
        <v>1</v>
      </c>
      <c r="B185" s="172" t="s">
        <v>736</v>
      </c>
      <c r="C185" s="119" t="s">
        <v>527</v>
      </c>
      <c r="D185" s="20" t="s">
        <v>675</v>
      </c>
      <c r="E185" s="21" t="s">
        <v>26</v>
      </c>
      <c r="F185" s="21"/>
      <c r="G185" s="136" t="s">
        <v>353</v>
      </c>
      <c r="H185" s="136">
        <v>12</v>
      </c>
      <c r="I185" s="171">
        <f t="shared" ref="I185:I191" si="13">J185/H185</f>
        <v>82142.85714285713</v>
      </c>
      <c r="J185" s="165">
        <v>985714.28571428556</v>
      </c>
      <c r="K185" s="20" t="s">
        <v>47</v>
      </c>
      <c r="L185" s="160" t="s">
        <v>32</v>
      </c>
      <c r="M185" s="135"/>
    </row>
    <row r="186" spans="1:14" s="101" customFormat="1" ht="36" customHeight="1" outlineLevel="1" x14ac:dyDescent="0.2">
      <c r="A186" s="136">
        <v>2</v>
      </c>
      <c r="B186" s="172" t="s">
        <v>737</v>
      </c>
      <c r="C186" s="119" t="s">
        <v>527</v>
      </c>
      <c r="D186" s="20" t="s">
        <v>675</v>
      </c>
      <c r="E186" s="21" t="s">
        <v>26</v>
      </c>
      <c r="F186" s="21"/>
      <c r="G186" s="136" t="s">
        <v>353</v>
      </c>
      <c r="H186" s="136">
        <v>10</v>
      </c>
      <c r="I186" s="171">
        <f t="shared" si="13"/>
        <v>224999.99999999994</v>
      </c>
      <c r="J186" s="165">
        <v>2249999.9999999995</v>
      </c>
      <c r="K186" s="20" t="s">
        <v>47</v>
      </c>
      <c r="L186" s="160" t="s">
        <v>32</v>
      </c>
      <c r="M186" s="135"/>
    </row>
    <row r="187" spans="1:14" s="101" customFormat="1" ht="33.75" customHeight="1" outlineLevel="1" x14ac:dyDescent="0.2">
      <c r="A187" s="136">
        <v>3</v>
      </c>
      <c r="B187" s="172" t="s">
        <v>738</v>
      </c>
      <c r="C187" s="119" t="s">
        <v>527</v>
      </c>
      <c r="D187" s="20" t="s">
        <v>675</v>
      </c>
      <c r="E187" s="21" t="s">
        <v>26</v>
      </c>
      <c r="F187" s="21"/>
      <c r="G187" s="136" t="s">
        <v>353</v>
      </c>
      <c r="H187" s="136">
        <v>3</v>
      </c>
      <c r="I187" s="171">
        <f t="shared" si="13"/>
        <v>22499.999999999996</v>
      </c>
      <c r="J187" s="165">
        <v>67499.999999999985</v>
      </c>
      <c r="K187" s="20" t="s">
        <v>47</v>
      </c>
      <c r="L187" s="160" t="s">
        <v>32</v>
      </c>
      <c r="M187" s="135"/>
    </row>
    <row r="188" spans="1:14" s="101" customFormat="1" ht="29.25" customHeight="1" outlineLevel="1" x14ac:dyDescent="0.2">
      <c r="A188" s="136">
        <v>4</v>
      </c>
      <c r="B188" s="172" t="s">
        <v>739</v>
      </c>
      <c r="C188" s="119" t="s">
        <v>527</v>
      </c>
      <c r="D188" s="20" t="s">
        <v>675</v>
      </c>
      <c r="E188" s="21" t="s">
        <v>26</v>
      </c>
      <c r="F188" s="21"/>
      <c r="G188" s="136" t="s">
        <v>353</v>
      </c>
      <c r="H188" s="136">
        <v>4</v>
      </c>
      <c r="I188" s="171">
        <f t="shared" si="13"/>
        <v>44999.999999999993</v>
      </c>
      <c r="J188" s="165">
        <v>179999.99999999997</v>
      </c>
      <c r="K188" s="20" t="s">
        <v>47</v>
      </c>
      <c r="L188" s="160" t="s">
        <v>32</v>
      </c>
      <c r="M188" s="135"/>
    </row>
    <row r="189" spans="1:14" s="101" customFormat="1" ht="30" customHeight="1" outlineLevel="1" x14ac:dyDescent="0.2">
      <c r="A189" s="136">
        <v>5</v>
      </c>
      <c r="B189" s="172" t="s">
        <v>740</v>
      </c>
      <c r="C189" s="119" t="s">
        <v>527</v>
      </c>
      <c r="D189" s="20" t="s">
        <v>675</v>
      </c>
      <c r="E189" s="21" t="s">
        <v>26</v>
      </c>
      <c r="F189" s="21"/>
      <c r="G189" s="136" t="s">
        <v>353</v>
      </c>
      <c r="H189" s="136">
        <v>2</v>
      </c>
      <c r="I189" s="171">
        <f t="shared" si="13"/>
        <v>31499.999999999996</v>
      </c>
      <c r="J189" s="165">
        <v>62999.999999999993</v>
      </c>
      <c r="K189" s="20" t="s">
        <v>47</v>
      </c>
      <c r="L189" s="160" t="s">
        <v>32</v>
      </c>
      <c r="M189" s="135"/>
    </row>
    <row r="190" spans="1:14" s="101" customFormat="1" ht="31.5" customHeight="1" outlineLevel="1" x14ac:dyDescent="0.2">
      <c r="A190" s="136">
        <v>6</v>
      </c>
      <c r="B190" s="172" t="s">
        <v>741</v>
      </c>
      <c r="C190" s="119" t="s">
        <v>527</v>
      </c>
      <c r="D190" s="20" t="s">
        <v>675</v>
      </c>
      <c r="E190" s="21" t="s">
        <v>26</v>
      </c>
      <c r="F190" s="21"/>
      <c r="G190" s="136" t="s">
        <v>353</v>
      </c>
      <c r="H190" s="136">
        <v>4</v>
      </c>
      <c r="I190" s="171">
        <f t="shared" si="13"/>
        <v>135000</v>
      </c>
      <c r="J190" s="165">
        <v>540000</v>
      </c>
      <c r="K190" s="20" t="s">
        <v>47</v>
      </c>
      <c r="L190" s="160" t="s">
        <v>32</v>
      </c>
      <c r="M190" s="135"/>
    </row>
    <row r="191" spans="1:14" s="101" customFormat="1" ht="30.75" customHeight="1" outlineLevel="1" x14ac:dyDescent="0.2">
      <c r="A191" s="136">
        <v>7</v>
      </c>
      <c r="B191" s="172" t="s">
        <v>742</v>
      </c>
      <c r="C191" s="119" t="s">
        <v>527</v>
      </c>
      <c r="D191" s="20" t="s">
        <v>675</v>
      </c>
      <c r="E191" s="21" t="s">
        <v>26</v>
      </c>
      <c r="F191" s="21"/>
      <c r="G191" s="136" t="s">
        <v>353</v>
      </c>
      <c r="H191" s="136">
        <v>3</v>
      </c>
      <c r="I191" s="171">
        <f t="shared" si="13"/>
        <v>9000</v>
      </c>
      <c r="J191" s="165">
        <v>27000</v>
      </c>
      <c r="K191" s="20" t="s">
        <v>47</v>
      </c>
      <c r="L191" s="160" t="s">
        <v>32</v>
      </c>
      <c r="M191" s="135"/>
    </row>
    <row r="192" spans="1:14" s="101" customFormat="1" ht="27" customHeight="1" outlineLevel="1" x14ac:dyDescent="0.2">
      <c r="A192" s="136"/>
      <c r="B192" s="345" t="s">
        <v>743</v>
      </c>
      <c r="C192" s="119"/>
      <c r="D192" s="20"/>
      <c r="E192" s="21"/>
      <c r="F192" s="21"/>
      <c r="G192" s="136"/>
      <c r="H192" s="136"/>
      <c r="I192" s="171"/>
      <c r="J192" s="346">
        <f>SUM(J193:J195)</f>
        <v>109524</v>
      </c>
      <c r="K192" s="20"/>
      <c r="L192" s="160"/>
      <c r="M192" s="135"/>
    </row>
    <row r="193" spans="1:14" s="101" customFormat="1" ht="33" customHeight="1" outlineLevel="1" x14ac:dyDescent="0.2">
      <c r="A193" s="136">
        <v>8</v>
      </c>
      <c r="B193" s="172" t="s">
        <v>744</v>
      </c>
      <c r="C193" s="119" t="s">
        <v>527</v>
      </c>
      <c r="D193" s="20" t="s">
        <v>675</v>
      </c>
      <c r="E193" s="21" t="s">
        <v>26</v>
      </c>
      <c r="F193" s="21"/>
      <c r="G193" s="136" t="s">
        <v>37</v>
      </c>
      <c r="H193" s="136">
        <v>6</v>
      </c>
      <c r="I193" s="171">
        <f t="shared" ref="I193:I195" si="14">J193/H193</f>
        <v>7144</v>
      </c>
      <c r="J193" s="165">
        <v>42864</v>
      </c>
      <c r="K193" s="20" t="s">
        <v>47</v>
      </c>
      <c r="L193" s="160" t="s">
        <v>32</v>
      </c>
      <c r="M193" s="135"/>
    </row>
    <row r="194" spans="1:14" s="101" customFormat="1" ht="30" customHeight="1" outlineLevel="1" x14ac:dyDescent="0.2">
      <c r="A194" s="136">
        <v>9</v>
      </c>
      <c r="B194" s="172" t="s">
        <v>745</v>
      </c>
      <c r="C194" s="119" t="s">
        <v>527</v>
      </c>
      <c r="D194" s="20" t="s">
        <v>675</v>
      </c>
      <c r="E194" s="21" t="s">
        <v>26</v>
      </c>
      <c r="F194" s="21"/>
      <c r="G194" s="136" t="s">
        <v>37</v>
      </c>
      <c r="H194" s="136">
        <v>6</v>
      </c>
      <c r="I194" s="171">
        <f t="shared" si="14"/>
        <v>8345</v>
      </c>
      <c r="J194" s="165">
        <v>50070</v>
      </c>
      <c r="K194" s="20" t="s">
        <v>47</v>
      </c>
      <c r="L194" s="160" t="s">
        <v>32</v>
      </c>
      <c r="M194" s="135"/>
    </row>
    <row r="195" spans="1:14" s="101" customFormat="1" ht="32.25" customHeight="1" outlineLevel="1" x14ac:dyDescent="0.2">
      <c r="A195" s="136">
        <v>10</v>
      </c>
      <c r="B195" s="172" t="s">
        <v>746</v>
      </c>
      <c r="C195" s="119" t="s">
        <v>527</v>
      </c>
      <c r="D195" s="20" t="s">
        <v>675</v>
      </c>
      <c r="E195" s="21" t="s">
        <v>26</v>
      </c>
      <c r="F195" s="21"/>
      <c r="G195" s="136" t="s">
        <v>37</v>
      </c>
      <c r="H195" s="136">
        <v>6</v>
      </c>
      <c r="I195" s="171">
        <f t="shared" si="14"/>
        <v>2765</v>
      </c>
      <c r="J195" s="165">
        <v>16590</v>
      </c>
      <c r="K195" s="20" t="s">
        <v>47</v>
      </c>
      <c r="L195" s="160" t="s">
        <v>32</v>
      </c>
      <c r="M195" s="135"/>
    </row>
    <row r="196" spans="1:14" s="101" customFormat="1" ht="31.5" customHeight="1" outlineLevel="1" x14ac:dyDescent="0.2">
      <c r="A196" s="136"/>
      <c r="B196" s="345" t="s">
        <v>747</v>
      </c>
      <c r="C196" s="119"/>
      <c r="D196" s="20"/>
      <c r="E196" s="21"/>
      <c r="F196" s="21"/>
      <c r="G196" s="136"/>
      <c r="H196" s="136"/>
      <c r="I196" s="171"/>
      <c r="J196" s="346">
        <f>SUM(J197)</f>
        <v>82500</v>
      </c>
      <c r="K196" s="20"/>
      <c r="L196" s="160"/>
      <c r="M196" s="135"/>
    </row>
    <row r="197" spans="1:14" s="101" customFormat="1" ht="36.75" customHeight="1" outlineLevel="1" x14ac:dyDescent="0.2">
      <c r="A197" s="136">
        <v>11</v>
      </c>
      <c r="B197" s="172" t="s">
        <v>748</v>
      </c>
      <c r="C197" s="119" t="s">
        <v>527</v>
      </c>
      <c r="D197" s="20" t="s">
        <v>675</v>
      </c>
      <c r="E197" s="21" t="s">
        <v>26</v>
      </c>
      <c r="F197" s="21"/>
      <c r="G197" s="136" t="s">
        <v>353</v>
      </c>
      <c r="H197" s="136">
        <v>1</v>
      </c>
      <c r="I197" s="171">
        <f>J197/H197</f>
        <v>82500</v>
      </c>
      <c r="J197" s="165">
        <v>82500</v>
      </c>
      <c r="K197" s="20" t="s">
        <v>47</v>
      </c>
      <c r="L197" s="160" t="s">
        <v>32</v>
      </c>
      <c r="M197" s="135"/>
    </row>
    <row r="198" spans="1:14" s="102" customFormat="1" ht="21" customHeight="1" x14ac:dyDescent="0.25">
      <c r="A198" s="402" t="s">
        <v>772</v>
      </c>
      <c r="B198" s="403"/>
      <c r="C198" s="403"/>
      <c r="D198" s="403"/>
      <c r="E198" s="403"/>
      <c r="F198" s="403"/>
      <c r="G198" s="403"/>
      <c r="H198" s="403"/>
      <c r="I198" s="404"/>
      <c r="J198" s="116">
        <f>SUM(J200:J240)</f>
        <v>55867321.428571418</v>
      </c>
      <c r="K198" s="127"/>
      <c r="L198" s="127"/>
      <c r="M198" s="99"/>
      <c r="N198" s="99"/>
    </row>
    <row r="199" spans="1:14" s="101" customFormat="1" ht="32.25" customHeight="1" outlineLevel="1" x14ac:dyDescent="0.2">
      <c r="A199" s="136"/>
      <c r="B199" s="347" t="s">
        <v>751</v>
      </c>
      <c r="C199" s="119"/>
      <c r="D199" s="20"/>
      <c r="E199" s="21"/>
      <c r="F199" s="21" t="s">
        <v>37</v>
      </c>
      <c r="G199" s="178"/>
      <c r="H199" s="160"/>
      <c r="I199" s="179"/>
      <c r="J199" s="165"/>
      <c r="K199" s="160"/>
      <c r="L199" s="160"/>
      <c r="M199" s="135"/>
    </row>
    <row r="200" spans="1:14" s="101" customFormat="1" ht="32.25" customHeight="1" outlineLevel="1" x14ac:dyDescent="0.2">
      <c r="A200" s="136">
        <v>1</v>
      </c>
      <c r="B200" s="177" t="s">
        <v>88</v>
      </c>
      <c r="C200" s="119" t="s">
        <v>426</v>
      </c>
      <c r="D200" s="20" t="s">
        <v>675</v>
      </c>
      <c r="E200" s="21" t="s">
        <v>26</v>
      </c>
      <c r="F200" s="21"/>
      <c r="G200" s="178" t="s">
        <v>353</v>
      </c>
      <c r="H200" s="160">
        <v>3</v>
      </c>
      <c r="I200" s="179">
        <f t="shared" ref="I200:I208" si="15">J200/H200</f>
        <v>147321.42857142855</v>
      </c>
      <c r="J200" s="165">
        <v>441964.28571428568</v>
      </c>
      <c r="K200" s="160" t="s">
        <v>980</v>
      </c>
      <c r="L200" s="160" t="s">
        <v>32</v>
      </c>
      <c r="M200" s="135"/>
    </row>
    <row r="201" spans="1:14" s="101" customFormat="1" ht="32.25" customHeight="1" outlineLevel="1" x14ac:dyDescent="0.2">
      <c r="A201" s="136">
        <v>2</v>
      </c>
      <c r="B201" s="177" t="s">
        <v>582</v>
      </c>
      <c r="C201" s="119" t="s">
        <v>426</v>
      </c>
      <c r="D201" s="20" t="s">
        <v>675</v>
      </c>
      <c r="E201" s="21" t="s">
        <v>26</v>
      </c>
      <c r="F201" s="21"/>
      <c r="G201" s="178" t="s">
        <v>353</v>
      </c>
      <c r="H201" s="160">
        <v>2</v>
      </c>
      <c r="I201" s="179">
        <f t="shared" si="15"/>
        <v>58035.714285714283</v>
      </c>
      <c r="J201" s="165">
        <v>116071.42857142857</v>
      </c>
      <c r="K201" s="160" t="s">
        <v>980</v>
      </c>
      <c r="L201" s="160" t="s">
        <v>32</v>
      </c>
      <c r="M201" s="135"/>
    </row>
    <row r="202" spans="1:14" s="101" customFormat="1" ht="32.25" customHeight="1" outlineLevel="1" x14ac:dyDescent="0.2">
      <c r="A202" s="136">
        <v>3</v>
      </c>
      <c r="B202" s="177" t="s">
        <v>89</v>
      </c>
      <c r="C202" s="119" t="s">
        <v>426</v>
      </c>
      <c r="D202" s="20" t="s">
        <v>675</v>
      </c>
      <c r="E202" s="21" t="s">
        <v>26</v>
      </c>
      <c r="F202" s="21"/>
      <c r="G202" s="178" t="s">
        <v>353</v>
      </c>
      <c r="H202" s="160">
        <v>2</v>
      </c>
      <c r="I202" s="179">
        <f t="shared" si="15"/>
        <v>183035.71428571426</v>
      </c>
      <c r="J202" s="165">
        <v>366071.42857142852</v>
      </c>
      <c r="K202" s="160" t="s">
        <v>980</v>
      </c>
      <c r="L202" s="160" t="s">
        <v>32</v>
      </c>
      <c r="M202" s="135"/>
    </row>
    <row r="203" spans="1:14" s="101" customFormat="1" ht="32.25" customHeight="1" outlineLevel="1" x14ac:dyDescent="0.2">
      <c r="A203" s="136">
        <v>4</v>
      </c>
      <c r="B203" s="177" t="s">
        <v>90</v>
      </c>
      <c r="C203" s="119" t="s">
        <v>426</v>
      </c>
      <c r="D203" s="20" t="s">
        <v>675</v>
      </c>
      <c r="E203" s="21" t="s">
        <v>26</v>
      </c>
      <c r="F203" s="21"/>
      <c r="G203" s="178" t="s">
        <v>353</v>
      </c>
      <c r="H203" s="160">
        <v>2</v>
      </c>
      <c r="I203" s="179">
        <f t="shared" si="15"/>
        <v>151785.71428571426</v>
      </c>
      <c r="J203" s="165">
        <v>303571.42857142852</v>
      </c>
      <c r="K203" s="160" t="s">
        <v>980</v>
      </c>
      <c r="L203" s="160" t="s">
        <v>32</v>
      </c>
      <c r="M203" s="135"/>
    </row>
    <row r="204" spans="1:14" s="101" customFormat="1" ht="32.25" customHeight="1" outlineLevel="1" x14ac:dyDescent="0.2">
      <c r="A204" s="136">
        <v>5</v>
      </c>
      <c r="B204" s="177" t="s">
        <v>583</v>
      </c>
      <c r="C204" s="119" t="s">
        <v>426</v>
      </c>
      <c r="D204" s="20" t="s">
        <v>675</v>
      </c>
      <c r="E204" s="21" t="s">
        <v>26</v>
      </c>
      <c r="F204" s="21"/>
      <c r="G204" s="178" t="s">
        <v>353</v>
      </c>
      <c r="H204" s="160">
        <v>8</v>
      </c>
      <c r="I204" s="179">
        <f t="shared" si="15"/>
        <v>71428.57142857142</v>
      </c>
      <c r="J204" s="165">
        <v>571428.57142857136</v>
      </c>
      <c r="K204" s="160" t="s">
        <v>980</v>
      </c>
      <c r="L204" s="160" t="s">
        <v>32</v>
      </c>
      <c r="M204" s="135"/>
    </row>
    <row r="205" spans="1:14" s="101" customFormat="1" ht="32.25" customHeight="1" outlineLevel="1" x14ac:dyDescent="0.2">
      <c r="A205" s="136">
        <v>6</v>
      </c>
      <c r="B205" s="177" t="s">
        <v>584</v>
      </c>
      <c r="C205" s="119" t="s">
        <v>426</v>
      </c>
      <c r="D205" s="20" t="s">
        <v>675</v>
      </c>
      <c r="E205" s="21" t="s">
        <v>26</v>
      </c>
      <c r="F205" s="21"/>
      <c r="G205" s="178" t="s">
        <v>353</v>
      </c>
      <c r="H205" s="160">
        <v>2</v>
      </c>
      <c r="I205" s="179">
        <f t="shared" si="15"/>
        <v>35714.28571428571</v>
      </c>
      <c r="J205" s="165">
        <v>71428.57142857142</v>
      </c>
      <c r="K205" s="160" t="s">
        <v>980</v>
      </c>
      <c r="L205" s="160" t="s">
        <v>32</v>
      </c>
      <c r="M205" s="135"/>
    </row>
    <row r="206" spans="1:14" s="101" customFormat="1" ht="32.25" customHeight="1" outlineLevel="1" x14ac:dyDescent="0.2">
      <c r="A206" s="136">
        <v>7</v>
      </c>
      <c r="B206" s="177" t="s">
        <v>585</v>
      </c>
      <c r="C206" s="119" t="s">
        <v>426</v>
      </c>
      <c r="D206" s="20" t="s">
        <v>675</v>
      </c>
      <c r="E206" s="21" t="s">
        <v>26</v>
      </c>
      <c r="F206" s="21"/>
      <c r="G206" s="178" t="s">
        <v>353</v>
      </c>
      <c r="H206" s="160">
        <v>2</v>
      </c>
      <c r="I206" s="179">
        <f t="shared" si="15"/>
        <v>107142.85714285713</v>
      </c>
      <c r="J206" s="165">
        <v>214285.71428571426</v>
      </c>
      <c r="K206" s="160" t="s">
        <v>980</v>
      </c>
      <c r="L206" s="160" t="s">
        <v>32</v>
      </c>
      <c r="M206" s="135"/>
    </row>
    <row r="207" spans="1:14" s="101" customFormat="1" ht="32.25" customHeight="1" outlineLevel="1" x14ac:dyDescent="0.2">
      <c r="A207" s="136">
        <v>8</v>
      </c>
      <c r="B207" s="177" t="s">
        <v>586</v>
      </c>
      <c r="C207" s="119" t="s">
        <v>426</v>
      </c>
      <c r="D207" s="20" t="s">
        <v>675</v>
      </c>
      <c r="E207" s="21" t="s">
        <v>26</v>
      </c>
      <c r="F207" s="21"/>
      <c r="G207" s="178" t="s">
        <v>353</v>
      </c>
      <c r="H207" s="160">
        <v>2</v>
      </c>
      <c r="I207" s="179">
        <f t="shared" si="15"/>
        <v>80357.142857142855</v>
      </c>
      <c r="J207" s="165">
        <v>160714.28571428571</v>
      </c>
      <c r="K207" s="160" t="s">
        <v>980</v>
      </c>
      <c r="L207" s="160" t="s">
        <v>32</v>
      </c>
      <c r="M207" s="135"/>
    </row>
    <row r="208" spans="1:14" s="101" customFormat="1" ht="32.25" customHeight="1" outlineLevel="1" x14ac:dyDescent="0.2">
      <c r="A208" s="136">
        <v>9</v>
      </c>
      <c r="B208" s="177" t="s">
        <v>587</v>
      </c>
      <c r="C208" s="119" t="s">
        <v>426</v>
      </c>
      <c r="D208" s="20" t="s">
        <v>675</v>
      </c>
      <c r="E208" s="21" t="s">
        <v>26</v>
      </c>
      <c r="F208" s="21"/>
      <c r="G208" s="178" t="s">
        <v>353</v>
      </c>
      <c r="H208" s="160">
        <v>2</v>
      </c>
      <c r="I208" s="179">
        <f t="shared" si="15"/>
        <v>107142.85714285713</v>
      </c>
      <c r="J208" s="165">
        <v>214285.71428571426</v>
      </c>
      <c r="K208" s="160" t="s">
        <v>980</v>
      </c>
      <c r="L208" s="160" t="s">
        <v>32</v>
      </c>
      <c r="M208" s="135"/>
    </row>
    <row r="209" spans="1:13" s="101" customFormat="1" ht="32.25" customHeight="1" outlineLevel="1" x14ac:dyDescent="0.2">
      <c r="A209" s="136"/>
      <c r="B209" s="347" t="s">
        <v>752</v>
      </c>
      <c r="C209" s="119"/>
      <c r="D209" s="20"/>
      <c r="E209" s="21"/>
      <c r="F209" s="21"/>
      <c r="G209" s="178"/>
      <c r="H209" s="160"/>
      <c r="I209" s="179"/>
      <c r="J209" s="165"/>
      <c r="K209" s="160"/>
      <c r="L209" s="160"/>
      <c r="M209" s="135"/>
    </row>
    <row r="210" spans="1:13" s="101" customFormat="1" ht="32.25" customHeight="1" outlineLevel="1" x14ac:dyDescent="0.2">
      <c r="A210" s="136">
        <v>10</v>
      </c>
      <c r="B210" s="177" t="s">
        <v>88</v>
      </c>
      <c r="C210" s="119" t="s">
        <v>426</v>
      </c>
      <c r="D210" s="20" t="s">
        <v>675</v>
      </c>
      <c r="E210" s="21" t="s">
        <v>26</v>
      </c>
      <c r="F210" s="21"/>
      <c r="G210" s="178" t="s">
        <v>353</v>
      </c>
      <c r="H210" s="160">
        <v>14</v>
      </c>
      <c r="I210" s="179">
        <f t="shared" ref="I210:I219" si="16">J210/H210</f>
        <v>147321.42857142855</v>
      </c>
      <c r="J210" s="165">
        <v>2062499.9999999998</v>
      </c>
      <c r="K210" s="160" t="s">
        <v>980</v>
      </c>
      <c r="L210" s="160" t="s">
        <v>32</v>
      </c>
      <c r="M210" s="135"/>
    </row>
    <row r="211" spans="1:13" s="101" customFormat="1" ht="32.25" customHeight="1" outlineLevel="1" x14ac:dyDescent="0.2">
      <c r="A211" s="136">
        <v>11</v>
      </c>
      <c r="B211" s="177" t="s">
        <v>582</v>
      </c>
      <c r="C211" s="119" t="s">
        <v>426</v>
      </c>
      <c r="D211" s="20" t="s">
        <v>675</v>
      </c>
      <c r="E211" s="21" t="s">
        <v>26</v>
      </c>
      <c r="F211" s="21"/>
      <c r="G211" s="178" t="s">
        <v>353</v>
      </c>
      <c r="H211" s="160">
        <v>2</v>
      </c>
      <c r="I211" s="179">
        <f t="shared" si="16"/>
        <v>75892.85714285713</v>
      </c>
      <c r="J211" s="165">
        <v>151785.71428571426</v>
      </c>
      <c r="K211" s="160" t="s">
        <v>980</v>
      </c>
      <c r="L211" s="160" t="s">
        <v>32</v>
      </c>
      <c r="M211" s="135"/>
    </row>
    <row r="212" spans="1:13" s="101" customFormat="1" ht="32.25" customHeight="1" outlineLevel="1" x14ac:dyDescent="0.2">
      <c r="A212" s="136">
        <v>12</v>
      </c>
      <c r="B212" s="177" t="s">
        <v>91</v>
      </c>
      <c r="C212" s="119" t="s">
        <v>426</v>
      </c>
      <c r="D212" s="20" t="s">
        <v>675</v>
      </c>
      <c r="E212" s="21" t="s">
        <v>26</v>
      </c>
      <c r="F212" s="21"/>
      <c r="G212" s="178" t="s">
        <v>353</v>
      </c>
      <c r="H212" s="160">
        <v>6</v>
      </c>
      <c r="I212" s="179">
        <f t="shared" si="16"/>
        <v>209821.42857142855</v>
      </c>
      <c r="J212" s="165">
        <v>1258928.5714285714</v>
      </c>
      <c r="K212" s="160" t="s">
        <v>980</v>
      </c>
      <c r="L212" s="160" t="s">
        <v>32</v>
      </c>
      <c r="M212" s="135"/>
    </row>
    <row r="213" spans="1:13" s="101" customFormat="1" ht="32.25" customHeight="1" outlineLevel="1" x14ac:dyDescent="0.2">
      <c r="A213" s="136">
        <v>13</v>
      </c>
      <c r="B213" s="177" t="s">
        <v>90</v>
      </c>
      <c r="C213" s="119" t="s">
        <v>426</v>
      </c>
      <c r="D213" s="20" t="s">
        <v>675</v>
      </c>
      <c r="E213" s="21" t="s">
        <v>26</v>
      </c>
      <c r="F213" s="21"/>
      <c r="G213" s="178" t="s">
        <v>353</v>
      </c>
      <c r="H213" s="160">
        <v>2</v>
      </c>
      <c r="I213" s="179">
        <f t="shared" si="16"/>
        <v>227678.57142857142</v>
      </c>
      <c r="J213" s="165">
        <v>455357.14285714284</v>
      </c>
      <c r="K213" s="160" t="s">
        <v>980</v>
      </c>
      <c r="L213" s="160" t="s">
        <v>32</v>
      </c>
      <c r="M213" s="135"/>
    </row>
    <row r="214" spans="1:13" s="101" customFormat="1" ht="32.25" customHeight="1" outlineLevel="1" x14ac:dyDescent="0.2">
      <c r="A214" s="136">
        <v>14</v>
      </c>
      <c r="B214" s="177" t="s">
        <v>753</v>
      </c>
      <c r="C214" s="119" t="s">
        <v>426</v>
      </c>
      <c r="D214" s="20" t="s">
        <v>675</v>
      </c>
      <c r="E214" s="21" t="s">
        <v>26</v>
      </c>
      <c r="F214" s="21"/>
      <c r="G214" s="178" t="s">
        <v>353</v>
      </c>
      <c r="H214" s="160">
        <v>10</v>
      </c>
      <c r="I214" s="179">
        <f t="shared" si="16"/>
        <v>93749.999999999985</v>
      </c>
      <c r="J214" s="165">
        <v>937499.99999999988</v>
      </c>
      <c r="K214" s="160" t="s">
        <v>980</v>
      </c>
      <c r="L214" s="160" t="s">
        <v>32</v>
      </c>
      <c r="M214" s="135"/>
    </row>
    <row r="215" spans="1:13" s="101" customFormat="1" ht="32.25" customHeight="1" outlineLevel="1" x14ac:dyDescent="0.2">
      <c r="A215" s="136">
        <v>15</v>
      </c>
      <c r="B215" s="177" t="s">
        <v>337</v>
      </c>
      <c r="C215" s="119" t="s">
        <v>426</v>
      </c>
      <c r="D215" s="20" t="s">
        <v>675</v>
      </c>
      <c r="E215" s="21" t="s">
        <v>26</v>
      </c>
      <c r="F215" s="21"/>
      <c r="G215" s="178" t="s">
        <v>353</v>
      </c>
      <c r="H215" s="160">
        <v>2</v>
      </c>
      <c r="I215" s="179">
        <f t="shared" si="16"/>
        <v>196428.57142857142</v>
      </c>
      <c r="J215" s="165">
        <v>392857.14285714284</v>
      </c>
      <c r="K215" s="160" t="s">
        <v>980</v>
      </c>
      <c r="L215" s="160" t="s">
        <v>32</v>
      </c>
      <c r="M215" s="135"/>
    </row>
    <row r="216" spans="1:13" s="101" customFormat="1" ht="32.25" customHeight="1" outlineLevel="1" x14ac:dyDescent="0.2">
      <c r="A216" s="136">
        <v>16</v>
      </c>
      <c r="B216" s="177" t="s">
        <v>588</v>
      </c>
      <c r="C216" s="119" t="s">
        <v>426</v>
      </c>
      <c r="D216" s="20" t="s">
        <v>675</v>
      </c>
      <c r="E216" s="21" t="s">
        <v>26</v>
      </c>
      <c r="F216" s="21"/>
      <c r="G216" s="178" t="s">
        <v>353</v>
      </c>
      <c r="H216" s="160">
        <v>2</v>
      </c>
      <c r="I216" s="179">
        <f t="shared" si="16"/>
        <v>165178.57142857142</v>
      </c>
      <c r="J216" s="165">
        <v>330357.14285714284</v>
      </c>
      <c r="K216" s="160" t="s">
        <v>980</v>
      </c>
      <c r="L216" s="160" t="s">
        <v>32</v>
      </c>
      <c r="M216" s="135"/>
    </row>
    <row r="217" spans="1:13" s="101" customFormat="1" ht="32.25" customHeight="1" outlineLevel="1" x14ac:dyDescent="0.2">
      <c r="A217" s="136">
        <v>17</v>
      </c>
      <c r="B217" s="177" t="s">
        <v>589</v>
      </c>
      <c r="C217" s="119" t="s">
        <v>426</v>
      </c>
      <c r="D217" s="20" t="s">
        <v>675</v>
      </c>
      <c r="E217" s="21" t="s">
        <v>26</v>
      </c>
      <c r="F217" s="21"/>
      <c r="G217" s="178" t="s">
        <v>353</v>
      </c>
      <c r="H217" s="160">
        <v>2</v>
      </c>
      <c r="I217" s="179">
        <f t="shared" si="16"/>
        <v>379464.28571428568</v>
      </c>
      <c r="J217" s="165">
        <v>758928.57142857136</v>
      </c>
      <c r="K217" s="160" t="s">
        <v>980</v>
      </c>
      <c r="L217" s="160" t="s">
        <v>32</v>
      </c>
      <c r="M217" s="135"/>
    </row>
    <row r="218" spans="1:13" s="101" customFormat="1" ht="32.25" customHeight="1" outlineLevel="1" x14ac:dyDescent="0.2">
      <c r="A218" s="136">
        <v>18</v>
      </c>
      <c r="B218" s="177" t="s">
        <v>590</v>
      </c>
      <c r="C218" s="119" t="s">
        <v>426</v>
      </c>
      <c r="D218" s="20" t="s">
        <v>675</v>
      </c>
      <c r="E218" s="21" t="s">
        <v>26</v>
      </c>
      <c r="F218" s="21" t="s">
        <v>37</v>
      </c>
      <c r="G218" s="178" t="s">
        <v>353</v>
      </c>
      <c r="H218" s="160">
        <v>2</v>
      </c>
      <c r="I218" s="179">
        <f t="shared" si="16"/>
        <v>93749.999999999985</v>
      </c>
      <c r="J218" s="165">
        <v>187499.99999999997</v>
      </c>
      <c r="K218" s="160" t="s">
        <v>980</v>
      </c>
      <c r="L218" s="160" t="s">
        <v>32</v>
      </c>
      <c r="M218" s="135"/>
    </row>
    <row r="219" spans="1:13" s="101" customFormat="1" ht="44.25" customHeight="1" outlineLevel="1" x14ac:dyDescent="0.2">
      <c r="A219" s="136">
        <v>19</v>
      </c>
      <c r="B219" s="177" t="s">
        <v>754</v>
      </c>
      <c r="C219" s="119" t="s">
        <v>426</v>
      </c>
      <c r="D219" s="20" t="s">
        <v>675</v>
      </c>
      <c r="E219" s="21" t="s">
        <v>26</v>
      </c>
      <c r="F219" s="21" t="s">
        <v>37</v>
      </c>
      <c r="G219" s="178" t="s">
        <v>353</v>
      </c>
      <c r="H219" s="160">
        <v>2</v>
      </c>
      <c r="I219" s="179">
        <f t="shared" si="16"/>
        <v>1205357.1428571427</v>
      </c>
      <c r="J219" s="165">
        <v>2410714.2857142854</v>
      </c>
      <c r="K219" s="160" t="s">
        <v>980</v>
      </c>
      <c r="L219" s="160" t="s">
        <v>32</v>
      </c>
      <c r="M219" s="135"/>
    </row>
    <row r="220" spans="1:13" s="101" customFormat="1" ht="30.75" customHeight="1" outlineLevel="1" x14ac:dyDescent="0.2">
      <c r="A220" s="136"/>
      <c r="B220" s="347" t="s">
        <v>755</v>
      </c>
      <c r="C220" s="119"/>
      <c r="D220" s="20"/>
      <c r="E220" s="21"/>
      <c r="F220" s="21" t="s">
        <v>37</v>
      </c>
      <c r="G220" s="178"/>
      <c r="H220" s="160"/>
      <c r="I220" s="179"/>
      <c r="J220" s="165"/>
      <c r="K220" s="160"/>
      <c r="L220" s="160"/>
      <c r="M220" s="135"/>
    </row>
    <row r="221" spans="1:13" s="101" customFormat="1" ht="30.75" customHeight="1" outlineLevel="1" x14ac:dyDescent="0.2">
      <c r="A221" s="136">
        <v>20</v>
      </c>
      <c r="B221" s="177" t="s">
        <v>756</v>
      </c>
      <c r="C221" s="119" t="s">
        <v>426</v>
      </c>
      <c r="D221" s="20" t="s">
        <v>675</v>
      </c>
      <c r="E221" s="21" t="s">
        <v>26</v>
      </c>
      <c r="F221" s="21"/>
      <c r="G221" s="178" t="s">
        <v>353</v>
      </c>
      <c r="H221" s="160">
        <v>2</v>
      </c>
      <c r="I221" s="179">
        <f t="shared" ref="I221:I240" si="17">J221/H221</f>
        <v>803571.42857142852</v>
      </c>
      <c r="J221" s="165">
        <v>1607142.857142857</v>
      </c>
      <c r="K221" s="160" t="s">
        <v>980</v>
      </c>
      <c r="L221" s="160" t="s">
        <v>32</v>
      </c>
      <c r="M221" s="135"/>
    </row>
    <row r="222" spans="1:13" s="101" customFormat="1" ht="30.75" customHeight="1" outlineLevel="1" x14ac:dyDescent="0.2">
      <c r="A222" s="136">
        <v>21</v>
      </c>
      <c r="B222" s="177" t="s">
        <v>757</v>
      </c>
      <c r="C222" s="119" t="s">
        <v>426</v>
      </c>
      <c r="D222" s="20" t="s">
        <v>675</v>
      </c>
      <c r="E222" s="21" t="s">
        <v>26</v>
      </c>
      <c r="F222" s="21"/>
      <c r="G222" s="178" t="s">
        <v>353</v>
      </c>
      <c r="H222" s="160">
        <v>2</v>
      </c>
      <c r="I222" s="179">
        <f t="shared" si="17"/>
        <v>303571.42857142852</v>
      </c>
      <c r="J222" s="165">
        <v>607142.85714285704</v>
      </c>
      <c r="K222" s="160" t="s">
        <v>980</v>
      </c>
      <c r="L222" s="160" t="s">
        <v>32</v>
      </c>
      <c r="M222" s="135"/>
    </row>
    <row r="223" spans="1:13" s="101" customFormat="1" ht="30.75" customHeight="1" outlineLevel="1" x14ac:dyDescent="0.2">
      <c r="A223" s="136">
        <v>22</v>
      </c>
      <c r="B223" s="177" t="s">
        <v>758</v>
      </c>
      <c r="C223" s="119" t="s">
        <v>426</v>
      </c>
      <c r="D223" s="20" t="s">
        <v>675</v>
      </c>
      <c r="E223" s="21" t="s">
        <v>26</v>
      </c>
      <c r="F223" s="21"/>
      <c r="G223" s="178" t="s">
        <v>353</v>
      </c>
      <c r="H223" s="160">
        <v>2</v>
      </c>
      <c r="I223" s="179">
        <f t="shared" si="17"/>
        <v>31249.999999999996</v>
      </c>
      <c r="J223" s="165">
        <v>62499.999999999993</v>
      </c>
      <c r="K223" s="160" t="s">
        <v>980</v>
      </c>
      <c r="L223" s="160" t="s">
        <v>32</v>
      </c>
      <c r="M223" s="135"/>
    </row>
    <row r="224" spans="1:13" s="101" customFormat="1" ht="30.75" customHeight="1" outlineLevel="1" x14ac:dyDescent="0.2">
      <c r="A224" s="136">
        <v>23</v>
      </c>
      <c r="B224" s="177" t="s">
        <v>759</v>
      </c>
      <c r="C224" s="119" t="s">
        <v>426</v>
      </c>
      <c r="D224" s="20" t="s">
        <v>675</v>
      </c>
      <c r="E224" s="21" t="s">
        <v>26</v>
      </c>
      <c r="F224" s="21"/>
      <c r="G224" s="178" t="s">
        <v>353</v>
      </c>
      <c r="H224" s="160">
        <v>4</v>
      </c>
      <c r="I224" s="179">
        <f t="shared" si="17"/>
        <v>794642.85714285704</v>
      </c>
      <c r="J224" s="165">
        <v>3178571.4285714282</v>
      </c>
      <c r="K224" s="160" t="s">
        <v>980</v>
      </c>
      <c r="L224" s="160" t="s">
        <v>32</v>
      </c>
      <c r="M224" s="135"/>
    </row>
    <row r="225" spans="1:13" s="101" customFormat="1" ht="30.75" customHeight="1" outlineLevel="1" x14ac:dyDescent="0.2">
      <c r="A225" s="136">
        <v>24</v>
      </c>
      <c r="B225" s="177" t="s">
        <v>760</v>
      </c>
      <c r="C225" s="119" t="s">
        <v>426</v>
      </c>
      <c r="D225" s="20" t="s">
        <v>675</v>
      </c>
      <c r="E225" s="21" t="s">
        <v>26</v>
      </c>
      <c r="F225" s="21"/>
      <c r="G225" s="178" t="s">
        <v>353</v>
      </c>
      <c r="H225" s="160">
        <v>2</v>
      </c>
      <c r="I225" s="179">
        <f t="shared" si="17"/>
        <v>714285.7142857142</v>
      </c>
      <c r="J225" s="165">
        <v>1428571.4285714284</v>
      </c>
      <c r="K225" s="160" t="s">
        <v>980</v>
      </c>
      <c r="L225" s="160" t="s">
        <v>32</v>
      </c>
      <c r="M225" s="135"/>
    </row>
    <row r="226" spans="1:13" s="101" customFormat="1" ht="30.75" customHeight="1" outlineLevel="1" x14ac:dyDescent="0.2">
      <c r="A226" s="136">
        <v>25</v>
      </c>
      <c r="B226" s="177" t="s">
        <v>759</v>
      </c>
      <c r="C226" s="119" t="s">
        <v>426</v>
      </c>
      <c r="D226" s="20" t="s">
        <v>675</v>
      </c>
      <c r="E226" s="21" t="s">
        <v>26</v>
      </c>
      <c r="F226" s="21" t="s">
        <v>37</v>
      </c>
      <c r="G226" s="178" t="s">
        <v>353</v>
      </c>
      <c r="H226" s="160">
        <v>4</v>
      </c>
      <c r="I226" s="179">
        <f t="shared" si="17"/>
        <v>446428.57142857136</v>
      </c>
      <c r="J226" s="165">
        <v>1785714.2857142854</v>
      </c>
      <c r="K226" s="160" t="s">
        <v>980</v>
      </c>
      <c r="L226" s="160" t="s">
        <v>32</v>
      </c>
      <c r="M226" s="135"/>
    </row>
    <row r="227" spans="1:13" s="101" customFormat="1" ht="51" customHeight="1" outlineLevel="1" x14ac:dyDescent="0.2">
      <c r="A227" s="136">
        <v>26</v>
      </c>
      <c r="B227" s="177" t="s">
        <v>761</v>
      </c>
      <c r="C227" s="119" t="s">
        <v>426</v>
      </c>
      <c r="D227" s="20" t="s">
        <v>675</v>
      </c>
      <c r="E227" s="21" t="s">
        <v>26</v>
      </c>
      <c r="F227" s="21" t="s">
        <v>37</v>
      </c>
      <c r="G227" s="178" t="s">
        <v>353</v>
      </c>
      <c r="H227" s="160">
        <v>8</v>
      </c>
      <c r="I227" s="179">
        <f t="shared" si="17"/>
        <v>562500</v>
      </c>
      <c r="J227" s="165">
        <v>4500000</v>
      </c>
      <c r="K227" s="160" t="s">
        <v>980</v>
      </c>
      <c r="L227" s="160" t="s">
        <v>32</v>
      </c>
      <c r="M227" s="135"/>
    </row>
    <row r="228" spans="1:13" s="101" customFormat="1" ht="45.75" customHeight="1" outlineLevel="1" x14ac:dyDescent="0.2">
      <c r="A228" s="136">
        <v>27</v>
      </c>
      <c r="B228" s="177" t="s">
        <v>762</v>
      </c>
      <c r="C228" s="119" t="s">
        <v>426</v>
      </c>
      <c r="D228" s="20" t="s">
        <v>675</v>
      </c>
      <c r="E228" s="21" t="s">
        <v>26</v>
      </c>
      <c r="F228" s="21" t="s">
        <v>37</v>
      </c>
      <c r="G228" s="178" t="s">
        <v>353</v>
      </c>
      <c r="H228" s="160">
        <v>2</v>
      </c>
      <c r="I228" s="179">
        <f t="shared" si="17"/>
        <v>160714.28571428571</v>
      </c>
      <c r="J228" s="165">
        <v>321428.57142857142</v>
      </c>
      <c r="K228" s="160" t="s">
        <v>980</v>
      </c>
      <c r="L228" s="160" t="s">
        <v>32</v>
      </c>
      <c r="M228" s="135"/>
    </row>
    <row r="229" spans="1:13" s="101" customFormat="1" ht="34.5" customHeight="1" outlineLevel="1" x14ac:dyDescent="0.2">
      <c r="A229" s="136">
        <v>28</v>
      </c>
      <c r="B229" s="177" t="s">
        <v>763</v>
      </c>
      <c r="C229" s="119" t="s">
        <v>426</v>
      </c>
      <c r="D229" s="20" t="s">
        <v>675</v>
      </c>
      <c r="E229" s="21" t="s">
        <v>26</v>
      </c>
      <c r="F229" s="21" t="s">
        <v>37</v>
      </c>
      <c r="G229" s="178" t="s">
        <v>353</v>
      </c>
      <c r="H229" s="160">
        <v>4</v>
      </c>
      <c r="I229" s="179">
        <f t="shared" si="17"/>
        <v>312499.99999999994</v>
      </c>
      <c r="J229" s="165">
        <v>1249999.9999999998</v>
      </c>
      <c r="K229" s="160" t="s">
        <v>980</v>
      </c>
      <c r="L229" s="160" t="s">
        <v>32</v>
      </c>
      <c r="M229" s="135"/>
    </row>
    <row r="230" spans="1:13" s="101" customFormat="1" ht="40.5" customHeight="1" outlineLevel="1" x14ac:dyDescent="0.2">
      <c r="A230" s="136">
        <v>29</v>
      </c>
      <c r="B230" s="177" t="s">
        <v>764</v>
      </c>
      <c r="C230" s="119" t="s">
        <v>426</v>
      </c>
      <c r="D230" s="20" t="s">
        <v>675</v>
      </c>
      <c r="E230" s="21" t="s">
        <v>26</v>
      </c>
      <c r="F230" s="21" t="s">
        <v>37</v>
      </c>
      <c r="G230" s="178" t="s">
        <v>353</v>
      </c>
      <c r="H230" s="160">
        <v>4</v>
      </c>
      <c r="I230" s="179">
        <f t="shared" si="17"/>
        <v>285714.28571428568</v>
      </c>
      <c r="J230" s="165">
        <v>1142857.1428571427</v>
      </c>
      <c r="K230" s="160" t="s">
        <v>980</v>
      </c>
      <c r="L230" s="160" t="s">
        <v>32</v>
      </c>
      <c r="M230" s="135"/>
    </row>
    <row r="231" spans="1:13" s="101" customFormat="1" ht="30.75" customHeight="1" outlineLevel="1" x14ac:dyDescent="0.2">
      <c r="A231" s="136">
        <v>30</v>
      </c>
      <c r="B231" s="177" t="s">
        <v>765</v>
      </c>
      <c r="C231" s="119" t="s">
        <v>426</v>
      </c>
      <c r="D231" s="20" t="s">
        <v>675</v>
      </c>
      <c r="E231" s="21" t="s">
        <v>26</v>
      </c>
      <c r="F231" s="21" t="s">
        <v>37</v>
      </c>
      <c r="G231" s="178" t="s">
        <v>353</v>
      </c>
      <c r="H231" s="160">
        <v>8</v>
      </c>
      <c r="I231" s="179">
        <f t="shared" si="17"/>
        <v>651785.7142857142</v>
      </c>
      <c r="J231" s="165">
        <v>5214285.7142857136</v>
      </c>
      <c r="K231" s="160" t="s">
        <v>980</v>
      </c>
      <c r="L231" s="160" t="s">
        <v>32</v>
      </c>
      <c r="M231" s="135"/>
    </row>
    <row r="232" spans="1:13" s="101" customFormat="1" ht="30.75" customHeight="1" outlineLevel="1" x14ac:dyDescent="0.2">
      <c r="A232" s="136">
        <v>31</v>
      </c>
      <c r="B232" s="177" t="s">
        <v>757</v>
      </c>
      <c r="C232" s="119" t="s">
        <v>426</v>
      </c>
      <c r="D232" s="20" t="s">
        <v>675</v>
      </c>
      <c r="E232" s="21" t="s">
        <v>26</v>
      </c>
      <c r="F232" s="21" t="s">
        <v>37</v>
      </c>
      <c r="G232" s="178" t="s">
        <v>353</v>
      </c>
      <c r="H232" s="160">
        <v>2</v>
      </c>
      <c r="I232" s="179">
        <f t="shared" si="17"/>
        <v>303571.42857142852</v>
      </c>
      <c r="J232" s="165">
        <v>607142.85714285704</v>
      </c>
      <c r="K232" s="160" t="s">
        <v>980</v>
      </c>
      <c r="L232" s="160" t="s">
        <v>32</v>
      </c>
      <c r="M232" s="135"/>
    </row>
    <row r="233" spans="1:13" s="101" customFormat="1" ht="34.5" customHeight="1" outlineLevel="1" x14ac:dyDescent="0.2">
      <c r="A233" s="136">
        <v>32</v>
      </c>
      <c r="B233" s="177" t="s">
        <v>766</v>
      </c>
      <c r="C233" s="119" t="s">
        <v>426</v>
      </c>
      <c r="D233" s="20" t="s">
        <v>675</v>
      </c>
      <c r="E233" s="21" t="s">
        <v>26</v>
      </c>
      <c r="F233" s="21" t="s">
        <v>37</v>
      </c>
      <c r="G233" s="178" t="s">
        <v>353</v>
      </c>
      <c r="H233" s="160">
        <v>4</v>
      </c>
      <c r="I233" s="179">
        <f t="shared" si="17"/>
        <v>1160714.2857142857</v>
      </c>
      <c r="J233" s="165">
        <v>4642857.1428571427</v>
      </c>
      <c r="K233" s="160" t="s">
        <v>980</v>
      </c>
      <c r="L233" s="160" t="s">
        <v>32</v>
      </c>
      <c r="M233" s="135"/>
    </row>
    <row r="234" spans="1:13" s="101" customFormat="1" ht="34.5" customHeight="1" outlineLevel="1" x14ac:dyDescent="0.2">
      <c r="A234" s="136">
        <v>33</v>
      </c>
      <c r="B234" s="177" t="s">
        <v>766</v>
      </c>
      <c r="C234" s="119" t="s">
        <v>426</v>
      </c>
      <c r="D234" s="20" t="s">
        <v>675</v>
      </c>
      <c r="E234" s="21" t="s">
        <v>26</v>
      </c>
      <c r="F234" s="21" t="s">
        <v>37</v>
      </c>
      <c r="G234" s="178" t="s">
        <v>353</v>
      </c>
      <c r="H234" s="160">
        <v>4</v>
      </c>
      <c r="I234" s="179">
        <f t="shared" si="17"/>
        <v>633928.57142857136</v>
      </c>
      <c r="J234" s="165">
        <v>2535714.2857142854</v>
      </c>
      <c r="K234" s="160" t="s">
        <v>980</v>
      </c>
      <c r="L234" s="160" t="s">
        <v>32</v>
      </c>
      <c r="M234" s="135"/>
    </row>
    <row r="235" spans="1:13" s="101" customFormat="1" ht="34.5" customHeight="1" outlineLevel="1" x14ac:dyDescent="0.2">
      <c r="A235" s="136">
        <v>34</v>
      </c>
      <c r="B235" s="177" t="s">
        <v>767</v>
      </c>
      <c r="C235" s="119" t="s">
        <v>426</v>
      </c>
      <c r="D235" s="20" t="s">
        <v>675</v>
      </c>
      <c r="E235" s="21" t="s">
        <v>26</v>
      </c>
      <c r="F235" s="21" t="s">
        <v>37</v>
      </c>
      <c r="G235" s="178" t="s">
        <v>353</v>
      </c>
      <c r="H235" s="160">
        <v>8</v>
      </c>
      <c r="I235" s="179">
        <f t="shared" si="17"/>
        <v>544642.85714285704</v>
      </c>
      <c r="J235" s="165">
        <v>4357142.8571428563</v>
      </c>
      <c r="K235" s="160" t="s">
        <v>980</v>
      </c>
      <c r="L235" s="160" t="s">
        <v>32</v>
      </c>
      <c r="M235" s="135"/>
    </row>
    <row r="236" spans="1:13" s="101" customFormat="1" ht="51.75" customHeight="1" outlineLevel="1" x14ac:dyDescent="0.2">
      <c r="A236" s="136">
        <v>35</v>
      </c>
      <c r="B236" s="177" t="s">
        <v>768</v>
      </c>
      <c r="C236" s="119" t="s">
        <v>426</v>
      </c>
      <c r="D236" s="20" t="s">
        <v>675</v>
      </c>
      <c r="E236" s="21" t="s">
        <v>26</v>
      </c>
      <c r="F236" s="21" t="s">
        <v>37</v>
      </c>
      <c r="G236" s="178" t="s">
        <v>353</v>
      </c>
      <c r="H236" s="160">
        <v>2</v>
      </c>
      <c r="I236" s="179">
        <f t="shared" si="17"/>
        <v>937499.99999999988</v>
      </c>
      <c r="J236" s="165">
        <v>1874999.9999999998</v>
      </c>
      <c r="K236" s="160" t="s">
        <v>980</v>
      </c>
      <c r="L236" s="160" t="s">
        <v>32</v>
      </c>
      <c r="M236" s="135"/>
    </row>
    <row r="237" spans="1:13" s="101" customFormat="1" ht="45" customHeight="1" outlineLevel="1" x14ac:dyDescent="0.2">
      <c r="A237" s="136">
        <v>36</v>
      </c>
      <c r="B237" s="177" t="s">
        <v>769</v>
      </c>
      <c r="C237" s="119" t="s">
        <v>426</v>
      </c>
      <c r="D237" s="20" t="s">
        <v>675</v>
      </c>
      <c r="E237" s="21" t="s">
        <v>26</v>
      </c>
      <c r="F237" s="21" t="s">
        <v>37</v>
      </c>
      <c r="G237" s="178" t="s">
        <v>353</v>
      </c>
      <c r="H237" s="160">
        <v>16</v>
      </c>
      <c r="I237" s="179">
        <f t="shared" si="17"/>
        <v>437499.99999999994</v>
      </c>
      <c r="J237" s="165">
        <v>6999999.9999999991</v>
      </c>
      <c r="K237" s="160" t="s">
        <v>980</v>
      </c>
      <c r="L237" s="160" t="s">
        <v>32</v>
      </c>
      <c r="M237" s="135"/>
    </row>
    <row r="238" spans="1:13" s="101" customFormat="1" ht="34.5" customHeight="1" outlineLevel="1" x14ac:dyDescent="0.2">
      <c r="A238" s="136">
        <v>37</v>
      </c>
      <c r="B238" s="177" t="s">
        <v>770</v>
      </c>
      <c r="C238" s="119" t="s">
        <v>426</v>
      </c>
      <c r="D238" s="20" t="s">
        <v>675</v>
      </c>
      <c r="E238" s="21" t="s">
        <v>26</v>
      </c>
      <c r="F238" s="21" t="s">
        <v>37</v>
      </c>
      <c r="G238" s="178" t="s">
        <v>353</v>
      </c>
      <c r="H238" s="160">
        <v>2</v>
      </c>
      <c r="I238" s="179">
        <f t="shared" si="17"/>
        <v>49107.142857142855</v>
      </c>
      <c r="J238" s="165">
        <v>98214.28571428571</v>
      </c>
      <c r="K238" s="160" t="s">
        <v>980</v>
      </c>
      <c r="L238" s="160" t="s">
        <v>32</v>
      </c>
      <c r="M238" s="135"/>
    </row>
    <row r="239" spans="1:13" s="101" customFormat="1" ht="34.5" customHeight="1" outlineLevel="1" x14ac:dyDescent="0.2">
      <c r="A239" s="136">
        <v>38</v>
      </c>
      <c r="B239" s="177" t="s">
        <v>771</v>
      </c>
      <c r="C239" s="119" t="s">
        <v>426</v>
      </c>
      <c r="D239" s="20" t="s">
        <v>675</v>
      </c>
      <c r="E239" s="21" t="s">
        <v>26</v>
      </c>
      <c r="F239" s="21"/>
      <c r="G239" s="178" t="s">
        <v>353</v>
      </c>
      <c r="H239" s="160">
        <v>2</v>
      </c>
      <c r="I239" s="179">
        <f t="shared" si="17"/>
        <v>26785.714285714283</v>
      </c>
      <c r="J239" s="165">
        <v>53571.428571428565</v>
      </c>
      <c r="K239" s="160" t="s">
        <v>980</v>
      </c>
      <c r="L239" s="160" t="s">
        <v>32</v>
      </c>
      <c r="M239" s="135"/>
    </row>
    <row r="240" spans="1:13" s="101" customFormat="1" ht="34.5" customHeight="1" outlineLevel="1" x14ac:dyDescent="0.2">
      <c r="A240" s="136">
        <v>39</v>
      </c>
      <c r="B240" s="177" t="s">
        <v>338</v>
      </c>
      <c r="C240" s="119" t="s">
        <v>426</v>
      </c>
      <c r="D240" s="20" t="s">
        <v>675</v>
      </c>
      <c r="E240" s="21" t="s">
        <v>26</v>
      </c>
      <c r="F240" s="21"/>
      <c r="G240" s="178" t="s">
        <v>353</v>
      </c>
      <c r="H240" s="160">
        <v>1</v>
      </c>
      <c r="I240" s="179">
        <f t="shared" si="17"/>
        <v>2193214.2857142854</v>
      </c>
      <c r="J240" s="165">
        <v>2193214.2857142854</v>
      </c>
      <c r="K240" s="160" t="s">
        <v>980</v>
      </c>
      <c r="L240" s="160" t="s">
        <v>32</v>
      </c>
      <c r="M240" s="135"/>
    </row>
    <row r="241" spans="1:14" s="102" customFormat="1" ht="23.25" customHeight="1" x14ac:dyDescent="0.25">
      <c r="A241" s="402" t="s">
        <v>773</v>
      </c>
      <c r="B241" s="403"/>
      <c r="C241" s="403"/>
      <c r="D241" s="403"/>
      <c r="E241" s="403"/>
      <c r="F241" s="403"/>
      <c r="G241" s="403"/>
      <c r="H241" s="403"/>
      <c r="I241" s="404"/>
      <c r="J241" s="116">
        <f>SUM(J242:J249)</f>
        <v>1791685.142857143</v>
      </c>
      <c r="K241" s="127"/>
      <c r="L241" s="127"/>
      <c r="M241" s="99"/>
      <c r="N241" s="99"/>
    </row>
    <row r="242" spans="1:14" s="101" customFormat="1" ht="35.25" customHeight="1" outlineLevel="1" x14ac:dyDescent="0.2">
      <c r="A242" s="136">
        <v>1</v>
      </c>
      <c r="B242" s="177" t="s">
        <v>774</v>
      </c>
      <c r="C242" s="119" t="s">
        <v>527</v>
      </c>
      <c r="D242" s="20" t="s">
        <v>675</v>
      </c>
      <c r="E242" s="21" t="s">
        <v>26</v>
      </c>
      <c r="F242" s="21" t="s">
        <v>37</v>
      </c>
      <c r="G242" s="178" t="s">
        <v>37</v>
      </c>
      <c r="H242" s="160">
        <v>4</v>
      </c>
      <c r="I242" s="179">
        <f t="shared" ref="I242:I249" si="18">J242/H242</f>
        <v>54926</v>
      </c>
      <c r="J242" s="165">
        <v>219704</v>
      </c>
      <c r="K242" s="160" t="s">
        <v>504</v>
      </c>
      <c r="L242" s="160" t="s">
        <v>32</v>
      </c>
      <c r="M242" s="135"/>
    </row>
    <row r="243" spans="1:14" s="101" customFormat="1" ht="35.25" customHeight="1" outlineLevel="1" x14ac:dyDescent="0.2">
      <c r="A243" s="136">
        <v>2</v>
      </c>
      <c r="B243" s="177" t="s">
        <v>775</v>
      </c>
      <c r="C243" s="119" t="s">
        <v>527</v>
      </c>
      <c r="D243" s="20" t="s">
        <v>675</v>
      </c>
      <c r="E243" s="21" t="s">
        <v>26</v>
      </c>
      <c r="F243" s="21" t="s">
        <v>37</v>
      </c>
      <c r="G243" s="178" t="s">
        <v>37</v>
      </c>
      <c r="H243" s="160" t="s">
        <v>782</v>
      </c>
      <c r="I243" s="179">
        <f t="shared" si="18"/>
        <v>48184</v>
      </c>
      <c r="J243" s="165">
        <v>192736</v>
      </c>
      <c r="K243" s="160" t="s">
        <v>504</v>
      </c>
      <c r="L243" s="160" t="s">
        <v>32</v>
      </c>
      <c r="M243" s="135"/>
    </row>
    <row r="244" spans="1:14" s="101" customFormat="1" ht="35.25" customHeight="1" outlineLevel="1" x14ac:dyDescent="0.2">
      <c r="A244" s="136">
        <v>3</v>
      </c>
      <c r="B244" s="177" t="s">
        <v>776</v>
      </c>
      <c r="C244" s="119" t="s">
        <v>527</v>
      </c>
      <c r="D244" s="20" t="s">
        <v>675</v>
      </c>
      <c r="E244" s="21" t="s">
        <v>26</v>
      </c>
      <c r="F244" s="21"/>
      <c r="G244" s="178" t="s">
        <v>37</v>
      </c>
      <c r="H244" s="160" t="s">
        <v>783</v>
      </c>
      <c r="I244" s="179">
        <f t="shared" si="18"/>
        <v>11382</v>
      </c>
      <c r="J244" s="165">
        <v>227640</v>
      </c>
      <c r="K244" s="160" t="s">
        <v>504</v>
      </c>
      <c r="L244" s="160" t="s">
        <v>32</v>
      </c>
      <c r="M244" s="135"/>
    </row>
    <row r="245" spans="1:14" s="101" customFormat="1" ht="35.25" customHeight="1" outlineLevel="1" x14ac:dyDescent="0.2">
      <c r="A245" s="136">
        <v>4</v>
      </c>
      <c r="B245" s="177" t="s">
        <v>777</v>
      </c>
      <c r="C245" s="119" t="s">
        <v>527</v>
      </c>
      <c r="D245" s="20" t="s">
        <v>675</v>
      </c>
      <c r="E245" s="21" t="s">
        <v>26</v>
      </c>
      <c r="F245" s="21"/>
      <c r="G245" s="178" t="s">
        <v>37</v>
      </c>
      <c r="H245" s="160" t="s">
        <v>784</v>
      </c>
      <c r="I245" s="179">
        <f t="shared" si="18"/>
        <v>3202</v>
      </c>
      <c r="J245" s="165">
        <v>25616</v>
      </c>
      <c r="K245" s="160" t="s">
        <v>504</v>
      </c>
      <c r="L245" s="160" t="s">
        <v>32</v>
      </c>
      <c r="M245" s="135"/>
    </row>
    <row r="246" spans="1:14" s="101" customFormat="1" ht="35.25" customHeight="1" outlineLevel="1" x14ac:dyDescent="0.2">
      <c r="A246" s="136">
        <v>5</v>
      </c>
      <c r="B246" s="177" t="s">
        <v>778</v>
      </c>
      <c r="C246" s="119" t="s">
        <v>527</v>
      </c>
      <c r="D246" s="20" t="s">
        <v>675</v>
      </c>
      <c r="E246" s="21" t="s">
        <v>26</v>
      </c>
      <c r="F246" s="21"/>
      <c r="G246" s="178" t="s">
        <v>37</v>
      </c>
      <c r="H246" s="160" t="s">
        <v>784</v>
      </c>
      <c r="I246" s="179">
        <f t="shared" si="18"/>
        <v>3202</v>
      </c>
      <c r="J246" s="165">
        <v>25616</v>
      </c>
      <c r="K246" s="160" t="s">
        <v>504</v>
      </c>
      <c r="L246" s="160" t="s">
        <v>32</v>
      </c>
      <c r="M246" s="135"/>
    </row>
    <row r="247" spans="1:14" s="101" customFormat="1" ht="35.25" customHeight="1" outlineLevel="1" x14ac:dyDescent="0.2">
      <c r="A247" s="136">
        <v>6</v>
      </c>
      <c r="B247" s="177" t="s">
        <v>779</v>
      </c>
      <c r="C247" s="119" t="s">
        <v>527</v>
      </c>
      <c r="D247" s="20" t="s">
        <v>675</v>
      </c>
      <c r="E247" s="21" t="s">
        <v>26</v>
      </c>
      <c r="F247" s="21"/>
      <c r="G247" s="178" t="s">
        <v>37</v>
      </c>
      <c r="H247" s="160" t="s">
        <v>784</v>
      </c>
      <c r="I247" s="179">
        <f t="shared" si="18"/>
        <v>3202</v>
      </c>
      <c r="J247" s="165">
        <v>25616</v>
      </c>
      <c r="K247" s="160" t="s">
        <v>504</v>
      </c>
      <c r="L247" s="160" t="s">
        <v>32</v>
      </c>
      <c r="M247" s="135"/>
    </row>
    <row r="248" spans="1:14" s="101" customFormat="1" ht="35.25" customHeight="1" outlineLevel="1" x14ac:dyDescent="0.2">
      <c r="A248" s="136">
        <v>7</v>
      </c>
      <c r="B248" s="177" t="s">
        <v>780</v>
      </c>
      <c r="C248" s="119" t="s">
        <v>527</v>
      </c>
      <c r="D248" s="20" t="s">
        <v>675</v>
      </c>
      <c r="E248" s="21" t="s">
        <v>26</v>
      </c>
      <c r="F248" s="21"/>
      <c r="G248" s="178" t="s">
        <v>37</v>
      </c>
      <c r="H248" s="160">
        <v>40</v>
      </c>
      <c r="I248" s="179">
        <f t="shared" si="18"/>
        <v>26110</v>
      </c>
      <c r="J248" s="165">
        <v>1044400</v>
      </c>
      <c r="K248" s="160" t="s">
        <v>504</v>
      </c>
      <c r="L248" s="160" t="s">
        <v>32</v>
      </c>
      <c r="M248" s="135"/>
    </row>
    <row r="249" spans="1:14" s="101" customFormat="1" ht="35.25" customHeight="1" outlineLevel="1" x14ac:dyDescent="0.2">
      <c r="A249" s="136">
        <v>8</v>
      </c>
      <c r="B249" s="177" t="s">
        <v>781</v>
      </c>
      <c r="C249" s="119" t="s">
        <v>527</v>
      </c>
      <c r="D249" s="20" t="s">
        <v>675</v>
      </c>
      <c r="E249" s="21" t="s">
        <v>26</v>
      </c>
      <c r="F249" s="21" t="s">
        <v>37</v>
      </c>
      <c r="G249" s="178" t="s">
        <v>37</v>
      </c>
      <c r="H249" s="160">
        <v>2</v>
      </c>
      <c r="I249" s="179">
        <f t="shared" si="18"/>
        <v>15178.571428571428</v>
      </c>
      <c r="J249" s="165">
        <v>30357.142857142855</v>
      </c>
      <c r="K249" s="160" t="s">
        <v>504</v>
      </c>
      <c r="L249" s="160" t="s">
        <v>32</v>
      </c>
      <c r="M249" s="135"/>
    </row>
    <row r="250" spans="1:14" s="102" customFormat="1" ht="23.25" customHeight="1" x14ac:dyDescent="0.25">
      <c r="A250" s="402" t="s">
        <v>785</v>
      </c>
      <c r="B250" s="403"/>
      <c r="C250" s="403"/>
      <c r="D250" s="403"/>
      <c r="E250" s="403"/>
      <c r="F250" s="403"/>
      <c r="G250" s="403"/>
      <c r="H250" s="403"/>
      <c r="I250" s="404"/>
      <c r="J250" s="116">
        <f>SUM(J251:J259)</f>
        <v>546945.68724</v>
      </c>
      <c r="K250" s="127"/>
      <c r="L250" s="127"/>
      <c r="M250" s="99"/>
      <c r="N250" s="99"/>
    </row>
    <row r="251" spans="1:14" s="101" customFormat="1" ht="32.25" customHeight="1" outlineLevel="1" x14ac:dyDescent="0.2">
      <c r="A251" s="136">
        <v>1</v>
      </c>
      <c r="B251" s="177" t="s">
        <v>786</v>
      </c>
      <c r="C251" s="119" t="s">
        <v>527</v>
      </c>
      <c r="D251" s="20" t="s">
        <v>675</v>
      </c>
      <c r="E251" s="21" t="s">
        <v>26</v>
      </c>
      <c r="F251" s="21" t="s">
        <v>37</v>
      </c>
      <c r="G251" s="178" t="s">
        <v>353</v>
      </c>
      <c r="H251" s="160">
        <v>3</v>
      </c>
      <c r="I251" s="179">
        <f t="shared" ref="I251:I259" si="19">J251/H251</f>
        <v>42910.712760000002</v>
      </c>
      <c r="J251" s="165">
        <v>128732.13828</v>
      </c>
      <c r="K251" s="160" t="s">
        <v>45</v>
      </c>
      <c r="L251" s="160" t="s">
        <v>32</v>
      </c>
      <c r="M251" s="135"/>
    </row>
    <row r="252" spans="1:14" s="101" customFormat="1" ht="32.25" customHeight="1" outlineLevel="1" x14ac:dyDescent="0.2">
      <c r="A252" s="136">
        <v>2</v>
      </c>
      <c r="B252" s="177" t="s">
        <v>787</v>
      </c>
      <c r="C252" s="119" t="s">
        <v>527</v>
      </c>
      <c r="D252" s="20" t="s">
        <v>675</v>
      </c>
      <c r="E252" s="21" t="s">
        <v>26</v>
      </c>
      <c r="F252" s="21"/>
      <c r="G252" s="178" t="s">
        <v>353</v>
      </c>
      <c r="H252" s="160">
        <v>6</v>
      </c>
      <c r="I252" s="179">
        <f t="shared" si="19"/>
        <v>14875.71276</v>
      </c>
      <c r="J252" s="165">
        <v>89254.276559999998</v>
      </c>
      <c r="K252" s="160" t="s">
        <v>45</v>
      </c>
      <c r="L252" s="160" t="s">
        <v>32</v>
      </c>
      <c r="M252" s="135"/>
    </row>
    <row r="253" spans="1:14" s="101" customFormat="1" ht="32.25" customHeight="1" outlineLevel="1" x14ac:dyDescent="0.2">
      <c r="A253" s="136">
        <v>3</v>
      </c>
      <c r="B253" s="177" t="s">
        <v>788</v>
      </c>
      <c r="C253" s="119" t="s">
        <v>527</v>
      </c>
      <c r="D253" s="20" t="s">
        <v>675</v>
      </c>
      <c r="E253" s="21" t="s">
        <v>26</v>
      </c>
      <c r="F253" s="21"/>
      <c r="G253" s="178" t="s">
        <v>353</v>
      </c>
      <c r="H253" s="160">
        <v>1</v>
      </c>
      <c r="I253" s="179">
        <f t="shared" si="19"/>
        <v>65510.361720000008</v>
      </c>
      <c r="J253" s="165">
        <v>65510.361720000008</v>
      </c>
      <c r="K253" s="160" t="s">
        <v>45</v>
      </c>
      <c r="L253" s="160" t="s">
        <v>32</v>
      </c>
      <c r="M253" s="135"/>
    </row>
    <row r="254" spans="1:14" s="101" customFormat="1" ht="32.25" customHeight="1" outlineLevel="1" x14ac:dyDescent="0.2">
      <c r="A254" s="136">
        <v>4</v>
      </c>
      <c r="B254" s="177" t="s">
        <v>789</v>
      </c>
      <c r="C254" s="119" t="s">
        <v>527</v>
      </c>
      <c r="D254" s="20" t="s">
        <v>675</v>
      </c>
      <c r="E254" s="21" t="s">
        <v>26</v>
      </c>
      <c r="F254" s="21"/>
      <c r="G254" s="178" t="s">
        <v>353</v>
      </c>
      <c r="H254" s="160">
        <v>1</v>
      </c>
      <c r="I254" s="179">
        <f t="shared" si="19"/>
        <v>10275.687240000001</v>
      </c>
      <c r="J254" s="165">
        <v>10275.687240000001</v>
      </c>
      <c r="K254" s="160" t="s">
        <v>45</v>
      </c>
      <c r="L254" s="160" t="s">
        <v>32</v>
      </c>
      <c r="M254" s="135"/>
    </row>
    <row r="255" spans="1:14" s="101" customFormat="1" ht="32.25" customHeight="1" outlineLevel="1" x14ac:dyDescent="0.2">
      <c r="A255" s="136">
        <v>5</v>
      </c>
      <c r="B255" s="177" t="s">
        <v>790</v>
      </c>
      <c r="C255" s="119" t="s">
        <v>527</v>
      </c>
      <c r="D255" s="20" t="s">
        <v>675</v>
      </c>
      <c r="E255" s="21" t="s">
        <v>26</v>
      </c>
      <c r="F255" s="21"/>
      <c r="G255" s="178" t="s">
        <v>353</v>
      </c>
      <c r="H255" s="160">
        <v>1</v>
      </c>
      <c r="I255" s="179">
        <f t="shared" si="19"/>
        <v>12873.21276</v>
      </c>
      <c r="J255" s="165">
        <v>12873.21276</v>
      </c>
      <c r="K255" s="160" t="s">
        <v>45</v>
      </c>
      <c r="L255" s="160" t="s">
        <v>32</v>
      </c>
      <c r="M255" s="135"/>
    </row>
    <row r="256" spans="1:14" s="101" customFormat="1" ht="32.25" customHeight="1" outlineLevel="1" x14ac:dyDescent="0.2">
      <c r="A256" s="136">
        <v>6</v>
      </c>
      <c r="B256" s="177" t="s">
        <v>791</v>
      </c>
      <c r="C256" s="119" t="s">
        <v>527</v>
      </c>
      <c r="D256" s="20" t="s">
        <v>675</v>
      </c>
      <c r="E256" s="21" t="s">
        <v>26</v>
      </c>
      <c r="F256" s="21"/>
      <c r="G256" s="178" t="s">
        <v>353</v>
      </c>
      <c r="H256" s="160">
        <v>3</v>
      </c>
      <c r="I256" s="179">
        <f t="shared" si="19"/>
        <v>26700</v>
      </c>
      <c r="J256" s="165">
        <v>80100</v>
      </c>
      <c r="K256" s="160" t="s">
        <v>45</v>
      </c>
      <c r="L256" s="160" t="s">
        <v>32</v>
      </c>
      <c r="M256" s="135"/>
    </row>
    <row r="257" spans="1:14" s="101" customFormat="1" ht="32.25" customHeight="1" outlineLevel="1" x14ac:dyDescent="0.2">
      <c r="A257" s="136">
        <v>7</v>
      </c>
      <c r="B257" s="177" t="s">
        <v>792</v>
      </c>
      <c r="C257" s="119" t="s">
        <v>527</v>
      </c>
      <c r="D257" s="20" t="s">
        <v>675</v>
      </c>
      <c r="E257" s="21" t="s">
        <v>26</v>
      </c>
      <c r="F257" s="21"/>
      <c r="G257" s="178" t="s">
        <v>353</v>
      </c>
      <c r="H257" s="160">
        <v>1</v>
      </c>
      <c r="I257" s="179">
        <f t="shared" si="19"/>
        <v>13350</v>
      </c>
      <c r="J257" s="165">
        <v>13350</v>
      </c>
      <c r="K257" s="160" t="s">
        <v>45</v>
      </c>
      <c r="L257" s="160" t="s">
        <v>32</v>
      </c>
      <c r="M257" s="135"/>
    </row>
    <row r="258" spans="1:14" s="101" customFormat="1" ht="32.25" customHeight="1" outlineLevel="1" x14ac:dyDescent="0.2">
      <c r="A258" s="136">
        <v>8</v>
      </c>
      <c r="B258" s="177" t="s">
        <v>793</v>
      </c>
      <c r="C258" s="119" t="s">
        <v>527</v>
      </c>
      <c r="D258" s="20" t="s">
        <v>675</v>
      </c>
      <c r="E258" s="21" t="s">
        <v>26</v>
      </c>
      <c r="F258" s="21"/>
      <c r="G258" s="178" t="s">
        <v>353</v>
      </c>
      <c r="H258" s="160">
        <v>2</v>
      </c>
      <c r="I258" s="179">
        <f t="shared" si="19"/>
        <v>25746.436200000004</v>
      </c>
      <c r="J258" s="165">
        <v>51492.872400000007</v>
      </c>
      <c r="K258" s="160" t="s">
        <v>45</v>
      </c>
      <c r="L258" s="160" t="s">
        <v>32</v>
      </c>
      <c r="M258" s="135"/>
    </row>
    <row r="259" spans="1:14" s="101" customFormat="1" ht="32.25" customHeight="1" outlineLevel="1" x14ac:dyDescent="0.2">
      <c r="A259" s="136">
        <v>9</v>
      </c>
      <c r="B259" s="177" t="s">
        <v>794</v>
      </c>
      <c r="C259" s="119" t="s">
        <v>527</v>
      </c>
      <c r="D259" s="20" t="s">
        <v>675</v>
      </c>
      <c r="E259" s="21" t="s">
        <v>26</v>
      </c>
      <c r="F259" s="21"/>
      <c r="G259" s="178" t="s">
        <v>353</v>
      </c>
      <c r="H259" s="160">
        <v>1</v>
      </c>
      <c r="I259" s="179">
        <f t="shared" si="19"/>
        <v>95357.138280000014</v>
      </c>
      <c r="J259" s="165">
        <v>95357.138280000014</v>
      </c>
      <c r="K259" s="160" t="s">
        <v>45</v>
      </c>
      <c r="L259" s="160" t="s">
        <v>32</v>
      </c>
      <c r="M259" s="135"/>
    </row>
    <row r="260" spans="1:14" s="102" customFormat="1" ht="23.25" customHeight="1" x14ac:dyDescent="0.25">
      <c r="A260" s="387" t="s">
        <v>591</v>
      </c>
      <c r="B260" s="388"/>
      <c r="C260" s="388"/>
      <c r="D260" s="388"/>
      <c r="E260" s="388"/>
      <c r="F260" s="388"/>
      <c r="G260" s="388"/>
      <c r="H260" s="388"/>
      <c r="I260" s="389"/>
      <c r="J260" s="115">
        <f>SUM(J261:J298)</f>
        <v>10651323.881554285</v>
      </c>
      <c r="K260" s="139"/>
      <c r="L260" s="139"/>
      <c r="M260" s="99"/>
      <c r="N260" s="99"/>
    </row>
    <row r="261" spans="1:14" s="101" customFormat="1" ht="32.25" customHeight="1" outlineLevel="1" x14ac:dyDescent="0.2">
      <c r="A261" s="136">
        <v>1</v>
      </c>
      <c r="B261" s="177" t="s">
        <v>795</v>
      </c>
      <c r="C261" s="119" t="s">
        <v>527</v>
      </c>
      <c r="D261" s="20" t="s">
        <v>675</v>
      </c>
      <c r="E261" s="21" t="s">
        <v>26</v>
      </c>
      <c r="F261" s="21" t="s">
        <v>37</v>
      </c>
      <c r="G261" s="178" t="s">
        <v>353</v>
      </c>
      <c r="H261" s="160">
        <v>100</v>
      </c>
      <c r="I261" s="180">
        <f t="shared" ref="I261:I298" si="20">J261/H261</f>
        <v>4192.8571428571422</v>
      </c>
      <c r="J261" s="169">
        <v>419285.7142857142</v>
      </c>
      <c r="K261" s="160" t="s">
        <v>70</v>
      </c>
      <c r="L261" s="160" t="s">
        <v>32</v>
      </c>
      <c r="M261" s="135"/>
    </row>
    <row r="262" spans="1:14" s="101" customFormat="1" ht="42" customHeight="1" outlineLevel="1" x14ac:dyDescent="0.2">
      <c r="A262" s="136">
        <v>2</v>
      </c>
      <c r="B262" s="177" t="s">
        <v>796</v>
      </c>
      <c r="C262" s="119" t="s">
        <v>527</v>
      </c>
      <c r="D262" s="20" t="s">
        <v>675</v>
      </c>
      <c r="E262" s="21" t="s">
        <v>26</v>
      </c>
      <c r="F262" s="120"/>
      <c r="G262" s="178" t="s">
        <v>353</v>
      </c>
      <c r="H262" s="160">
        <v>60</v>
      </c>
      <c r="I262" s="180">
        <f t="shared" si="20"/>
        <v>3526.7857142857142</v>
      </c>
      <c r="J262" s="169">
        <v>211607.14285714284</v>
      </c>
      <c r="K262" s="160" t="s">
        <v>70</v>
      </c>
      <c r="L262" s="160" t="s">
        <v>32</v>
      </c>
      <c r="M262" s="135"/>
    </row>
    <row r="263" spans="1:14" s="101" customFormat="1" ht="60" customHeight="1" outlineLevel="1" x14ac:dyDescent="0.2">
      <c r="A263" s="136">
        <v>3</v>
      </c>
      <c r="B263" s="177" t="s">
        <v>797</v>
      </c>
      <c r="C263" s="119" t="s">
        <v>527</v>
      </c>
      <c r="D263" s="20" t="s">
        <v>675</v>
      </c>
      <c r="E263" s="21" t="s">
        <v>26</v>
      </c>
      <c r="F263" s="120"/>
      <c r="G263" s="178" t="s">
        <v>353</v>
      </c>
      <c r="H263" s="160">
        <v>6</v>
      </c>
      <c r="I263" s="180">
        <f t="shared" si="20"/>
        <v>64841.07142857142</v>
      </c>
      <c r="J263" s="169">
        <v>389046.42857142852</v>
      </c>
      <c r="K263" s="160" t="s">
        <v>70</v>
      </c>
      <c r="L263" s="160" t="s">
        <v>32</v>
      </c>
      <c r="M263" s="135"/>
    </row>
    <row r="264" spans="1:14" s="101" customFormat="1" ht="60.75" customHeight="1" outlineLevel="1" x14ac:dyDescent="0.2">
      <c r="A264" s="136">
        <v>4</v>
      </c>
      <c r="B264" s="177" t="s">
        <v>798</v>
      </c>
      <c r="C264" s="119" t="s">
        <v>527</v>
      </c>
      <c r="D264" s="20" t="s">
        <v>675</v>
      </c>
      <c r="E264" s="21" t="s">
        <v>26</v>
      </c>
      <c r="F264" s="120"/>
      <c r="G264" s="178" t="s">
        <v>353</v>
      </c>
      <c r="H264" s="160">
        <v>6</v>
      </c>
      <c r="I264" s="180">
        <f t="shared" si="20"/>
        <v>64841.07142857142</v>
      </c>
      <c r="J264" s="169">
        <v>389046.42857142852</v>
      </c>
      <c r="K264" s="160" t="s">
        <v>70</v>
      </c>
      <c r="L264" s="160" t="s">
        <v>32</v>
      </c>
      <c r="M264" s="135"/>
    </row>
    <row r="265" spans="1:14" s="101" customFormat="1" ht="58.5" customHeight="1" outlineLevel="1" x14ac:dyDescent="0.2">
      <c r="A265" s="136">
        <v>5</v>
      </c>
      <c r="B265" s="177" t="s">
        <v>799</v>
      </c>
      <c r="C265" s="119" t="s">
        <v>527</v>
      </c>
      <c r="D265" s="20" t="s">
        <v>675</v>
      </c>
      <c r="E265" s="21" t="s">
        <v>26</v>
      </c>
      <c r="F265" s="120"/>
      <c r="G265" s="178" t="s">
        <v>353</v>
      </c>
      <c r="H265" s="160">
        <v>6</v>
      </c>
      <c r="I265" s="180">
        <f t="shared" si="20"/>
        <v>64841.07142857142</v>
      </c>
      <c r="J265" s="169">
        <v>389046.42857142852</v>
      </c>
      <c r="K265" s="160" t="s">
        <v>70</v>
      </c>
      <c r="L265" s="160" t="s">
        <v>32</v>
      </c>
      <c r="M265" s="135"/>
    </row>
    <row r="266" spans="1:14" s="101" customFormat="1" ht="32.25" customHeight="1" outlineLevel="1" x14ac:dyDescent="0.2">
      <c r="A266" s="136">
        <v>6</v>
      </c>
      <c r="B266" s="177" t="s">
        <v>800</v>
      </c>
      <c r="C266" s="119" t="s">
        <v>527</v>
      </c>
      <c r="D266" s="20" t="s">
        <v>675</v>
      </c>
      <c r="E266" s="21" t="s">
        <v>26</v>
      </c>
      <c r="F266" s="120"/>
      <c r="G266" s="178" t="s">
        <v>353</v>
      </c>
      <c r="H266" s="160">
        <v>5</v>
      </c>
      <c r="I266" s="180">
        <f t="shared" si="20"/>
        <v>41689.28571428571</v>
      </c>
      <c r="J266" s="169">
        <v>208446.42857142855</v>
      </c>
      <c r="K266" s="160" t="s">
        <v>70</v>
      </c>
      <c r="L266" s="160" t="s">
        <v>32</v>
      </c>
      <c r="M266" s="135"/>
    </row>
    <row r="267" spans="1:14" s="101" customFormat="1" ht="32.25" customHeight="1" outlineLevel="1" x14ac:dyDescent="0.2">
      <c r="A267" s="136">
        <v>7</v>
      </c>
      <c r="B267" s="177" t="s">
        <v>801</v>
      </c>
      <c r="C267" s="119" t="s">
        <v>527</v>
      </c>
      <c r="D267" s="20" t="s">
        <v>675</v>
      </c>
      <c r="E267" s="21" t="s">
        <v>26</v>
      </c>
      <c r="F267" s="120"/>
      <c r="G267" s="178" t="s">
        <v>353</v>
      </c>
      <c r="H267" s="160">
        <v>1</v>
      </c>
      <c r="I267" s="180">
        <f t="shared" si="20"/>
        <v>87790.178571428565</v>
      </c>
      <c r="J267" s="169">
        <v>87790.178571428565</v>
      </c>
      <c r="K267" s="160" t="s">
        <v>70</v>
      </c>
      <c r="L267" s="160" t="s">
        <v>32</v>
      </c>
      <c r="M267" s="135"/>
    </row>
    <row r="268" spans="1:14" s="101" customFormat="1" ht="32.25" customHeight="1" outlineLevel="1" x14ac:dyDescent="0.2">
      <c r="A268" s="136">
        <v>8</v>
      </c>
      <c r="B268" s="177" t="s">
        <v>827</v>
      </c>
      <c r="C268" s="119" t="s">
        <v>527</v>
      </c>
      <c r="D268" s="20" t="s">
        <v>675</v>
      </c>
      <c r="E268" s="21" t="s">
        <v>26</v>
      </c>
      <c r="F268" s="120"/>
      <c r="G268" s="178" t="s">
        <v>353</v>
      </c>
      <c r="H268" s="160">
        <v>5</v>
      </c>
      <c r="I268" s="180">
        <f t="shared" si="20"/>
        <v>42707.142857142855</v>
      </c>
      <c r="J268" s="169">
        <v>213535.71428571426</v>
      </c>
      <c r="K268" s="160" t="s">
        <v>70</v>
      </c>
      <c r="L268" s="160" t="s">
        <v>32</v>
      </c>
      <c r="M268" s="135"/>
    </row>
    <row r="269" spans="1:14" s="101" customFormat="1" ht="32.25" customHeight="1" outlineLevel="1" x14ac:dyDescent="0.2">
      <c r="A269" s="136">
        <v>9</v>
      </c>
      <c r="B269" s="177" t="s">
        <v>802</v>
      </c>
      <c r="C269" s="119" t="s">
        <v>527</v>
      </c>
      <c r="D269" s="20" t="s">
        <v>675</v>
      </c>
      <c r="E269" s="21" t="s">
        <v>26</v>
      </c>
      <c r="F269" s="120"/>
      <c r="G269" s="178" t="s">
        <v>353</v>
      </c>
      <c r="H269" s="160">
        <v>1</v>
      </c>
      <c r="I269" s="180">
        <f t="shared" si="20"/>
        <v>55644.642857142855</v>
      </c>
      <c r="J269" s="169">
        <v>55644.642857142855</v>
      </c>
      <c r="K269" s="160" t="s">
        <v>70</v>
      </c>
      <c r="L269" s="160" t="s">
        <v>32</v>
      </c>
      <c r="M269" s="135"/>
    </row>
    <row r="270" spans="1:14" s="101" customFormat="1" ht="32.25" customHeight="1" outlineLevel="1" x14ac:dyDescent="0.2">
      <c r="A270" s="136">
        <v>10</v>
      </c>
      <c r="B270" s="177" t="s">
        <v>803</v>
      </c>
      <c r="C270" s="119" t="s">
        <v>527</v>
      </c>
      <c r="D270" s="20" t="s">
        <v>675</v>
      </c>
      <c r="E270" s="21" t="s">
        <v>26</v>
      </c>
      <c r="F270" s="120"/>
      <c r="G270" s="178" t="s">
        <v>353</v>
      </c>
      <c r="H270" s="160">
        <v>2</v>
      </c>
      <c r="I270" s="180">
        <f t="shared" si="20"/>
        <v>10610.714285714284</v>
      </c>
      <c r="J270" s="169">
        <v>21221.428571428569</v>
      </c>
      <c r="K270" s="160" t="s">
        <v>70</v>
      </c>
      <c r="L270" s="160" t="s">
        <v>32</v>
      </c>
      <c r="M270" s="135"/>
    </row>
    <row r="271" spans="1:14" s="101" customFormat="1" ht="35.25" customHeight="1" outlineLevel="1" x14ac:dyDescent="0.2">
      <c r="A271" s="136">
        <v>11</v>
      </c>
      <c r="B271" s="181" t="s">
        <v>804</v>
      </c>
      <c r="C271" s="119" t="s">
        <v>527</v>
      </c>
      <c r="D271" s="20" t="s">
        <v>675</v>
      </c>
      <c r="E271" s="21" t="s">
        <v>26</v>
      </c>
      <c r="F271" s="21" t="s">
        <v>37</v>
      </c>
      <c r="G271" s="182" t="s">
        <v>353</v>
      </c>
      <c r="H271" s="183">
        <v>2</v>
      </c>
      <c r="I271" s="180">
        <f t="shared" si="20"/>
        <v>301612.5</v>
      </c>
      <c r="J271" s="184">
        <v>603225</v>
      </c>
      <c r="K271" s="160" t="s">
        <v>70</v>
      </c>
      <c r="L271" s="160" t="s">
        <v>32</v>
      </c>
      <c r="M271" s="135"/>
    </row>
    <row r="272" spans="1:14" s="101" customFormat="1" ht="31.5" outlineLevel="1" x14ac:dyDescent="0.2">
      <c r="A272" s="136">
        <v>12</v>
      </c>
      <c r="B272" s="181" t="s">
        <v>805</v>
      </c>
      <c r="C272" s="119" t="s">
        <v>527</v>
      </c>
      <c r="D272" s="20" t="s">
        <v>675</v>
      </c>
      <c r="E272" s="21" t="s">
        <v>26</v>
      </c>
      <c r="F272" s="21" t="s">
        <v>37</v>
      </c>
      <c r="G272" s="182" t="s">
        <v>353</v>
      </c>
      <c r="H272" s="183">
        <v>2</v>
      </c>
      <c r="I272" s="180">
        <f t="shared" si="20"/>
        <v>136759.82142857142</v>
      </c>
      <c r="J272" s="184">
        <v>273519.64285714284</v>
      </c>
      <c r="K272" s="160" t="s">
        <v>70</v>
      </c>
      <c r="L272" s="160" t="s">
        <v>32</v>
      </c>
      <c r="M272" s="135"/>
    </row>
    <row r="273" spans="1:14" s="101" customFormat="1" ht="35.25" customHeight="1" outlineLevel="1" x14ac:dyDescent="0.2">
      <c r="A273" s="136">
        <v>13</v>
      </c>
      <c r="B273" s="181" t="s">
        <v>806</v>
      </c>
      <c r="C273" s="119" t="s">
        <v>527</v>
      </c>
      <c r="D273" s="20" t="s">
        <v>675</v>
      </c>
      <c r="E273" s="21" t="s">
        <v>26</v>
      </c>
      <c r="F273" s="21" t="s">
        <v>37</v>
      </c>
      <c r="G273" s="182" t="s">
        <v>353</v>
      </c>
      <c r="H273" s="183">
        <v>4</v>
      </c>
      <c r="I273" s="180">
        <f t="shared" si="20"/>
        <v>99951.78571428571</v>
      </c>
      <c r="J273" s="184">
        <v>399807.14285714284</v>
      </c>
      <c r="K273" s="160" t="s">
        <v>70</v>
      </c>
      <c r="L273" s="160" t="s">
        <v>32</v>
      </c>
      <c r="M273" s="135"/>
    </row>
    <row r="274" spans="1:14" s="101" customFormat="1" ht="31.5" outlineLevel="1" x14ac:dyDescent="0.2">
      <c r="A274" s="136">
        <v>14</v>
      </c>
      <c r="B274" s="181" t="s">
        <v>807</v>
      </c>
      <c r="C274" s="119" t="s">
        <v>527</v>
      </c>
      <c r="D274" s="20" t="s">
        <v>675</v>
      </c>
      <c r="E274" s="21" t="s">
        <v>26</v>
      </c>
      <c r="F274" s="21" t="s">
        <v>37</v>
      </c>
      <c r="G274" s="182" t="s">
        <v>353</v>
      </c>
      <c r="H274" s="183">
        <v>8</v>
      </c>
      <c r="I274" s="180">
        <f t="shared" si="20"/>
        <v>126326.7857142857</v>
      </c>
      <c r="J274" s="184">
        <v>1010614.2857142856</v>
      </c>
      <c r="K274" s="160" t="s">
        <v>70</v>
      </c>
      <c r="L274" s="160" t="s">
        <v>32</v>
      </c>
      <c r="M274" s="135"/>
    </row>
    <row r="275" spans="1:14" s="101" customFormat="1" ht="37.5" customHeight="1" outlineLevel="1" x14ac:dyDescent="0.2">
      <c r="A275" s="136">
        <v>15</v>
      </c>
      <c r="B275" s="181" t="s">
        <v>808</v>
      </c>
      <c r="C275" s="119" t="s">
        <v>527</v>
      </c>
      <c r="D275" s="20" t="s">
        <v>675</v>
      </c>
      <c r="E275" s="21" t="s">
        <v>26</v>
      </c>
      <c r="F275" s="21" t="s">
        <v>37</v>
      </c>
      <c r="G275" s="182" t="s">
        <v>353</v>
      </c>
      <c r="H275" s="183">
        <v>5</v>
      </c>
      <c r="I275" s="180">
        <f t="shared" si="20"/>
        <v>5901.7857142857138</v>
      </c>
      <c r="J275" s="184">
        <v>29508.928571428569</v>
      </c>
      <c r="K275" s="160" t="s">
        <v>70</v>
      </c>
      <c r="L275" s="160" t="s">
        <v>32</v>
      </c>
      <c r="M275" s="135"/>
    </row>
    <row r="276" spans="1:14" s="101" customFormat="1" ht="45" customHeight="1" outlineLevel="1" x14ac:dyDescent="0.2">
      <c r="A276" s="136">
        <v>16</v>
      </c>
      <c r="B276" s="181" t="s">
        <v>809</v>
      </c>
      <c r="C276" s="119" t="s">
        <v>527</v>
      </c>
      <c r="D276" s="20" t="s">
        <v>675</v>
      </c>
      <c r="E276" s="21" t="s">
        <v>26</v>
      </c>
      <c r="F276" s="21" t="s">
        <v>37</v>
      </c>
      <c r="G276" s="182" t="s">
        <v>353</v>
      </c>
      <c r="H276" s="183">
        <v>2</v>
      </c>
      <c r="I276" s="180">
        <f t="shared" si="20"/>
        <v>81473.214285714275</v>
      </c>
      <c r="J276" s="184">
        <v>162946.42857142855</v>
      </c>
      <c r="K276" s="160" t="s">
        <v>70</v>
      </c>
      <c r="L276" s="160" t="s">
        <v>32</v>
      </c>
      <c r="M276" s="135"/>
    </row>
    <row r="277" spans="1:14" s="101" customFormat="1" ht="42" customHeight="1" outlineLevel="1" x14ac:dyDescent="0.2">
      <c r="A277" s="136">
        <v>17</v>
      </c>
      <c r="B277" s="185" t="s">
        <v>810</v>
      </c>
      <c r="C277" s="119" t="s">
        <v>527</v>
      </c>
      <c r="D277" s="20" t="s">
        <v>675</v>
      </c>
      <c r="E277" s="21" t="s">
        <v>26</v>
      </c>
      <c r="F277" s="21" t="s">
        <v>37</v>
      </c>
      <c r="G277" s="182" t="s">
        <v>353</v>
      </c>
      <c r="H277" s="183">
        <v>4</v>
      </c>
      <c r="I277" s="180">
        <f t="shared" si="20"/>
        <v>34496.428571428565</v>
      </c>
      <c r="J277" s="184">
        <v>137985.71428571426</v>
      </c>
      <c r="K277" s="160" t="s">
        <v>70</v>
      </c>
      <c r="L277" s="160" t="s">
        <v>32</v>
      </c>
      <c r="M277" s="135"/>
    </row>
    <row r="278" spans="1:14" s="101" customFormat="1" ht="31.5" outlineLevel="1" x14ac:dyDescent="0.2">
      <c r="A278" s="136">
        <v>18</v>
      </c>
      <c r="B278" s="181" t="s">
        <v>811</v>
      </c>
      <c r="C278" s="119" t="s">
        <v>527</v>
      </c>
      <c r="D278" s="20" t="s">
        <v>675</v>
      </c>
      <c r="E278" s="21" t="s">
        <v>26</v>
      </c>
      <c r="F278" s="21" t="s">
        <v>37</v>
      </c>
      <c r="G278" s="182" t="s">
        <v>353</v>
      </c>
      <c r="H278" s="183">
        <v>3</v>
      </c>
      <c r="I278" s="180">
        <f t="shared" si="20"/>
        <v>27274.999999999996</v>
      </c>
      <c r="J278" s="184">
        <v>81824.999999999985</v>
      </c>
      <c r="K278" s="160" t="s">
        <v>70</v>
      </c>
      <c r="L278" s="160" t="s">
        <v>32</v>
      </c>
      <c r="M278" s="135"/>
    </row>
    <row r="279" spans="1:14" s="101" customFormat="1" ht="44.25" customHeight="1" outlineLevel="1" x14ac:dyDescent="0.2">
      <c r="A279" s="136">
        <v>19</v>
      </c>
      <c r="B279" s="181" t="s">
        <v>812</v>
      </c>
      <c r="C279" s="119" t="s">
        <v>527</v>
      </c>
      <c r="D279" s="20" t="s">
        <v>675</v>
      </c>
      <c r="E279" s="21" t="s">
        <v>26</v>
      </c>
      <c r="F279" s="21" t="s">
        <v>37</v>
      </c>
      <c r="G279" s="182" t="s">
        <v>353</v>
      </c>
      <c r="H279" s="183">
        <v>3</v>
      </c>
      <c r="I279" s="180">
        <f t="shared" si="20"/>
        <v>10357.142857142857</v>
      </c>
      <c r="J279" s="184">
        <v>31071.428571428572</v>
      </c>
      <c r="K279" s="160" t="s">
        <v>70</v>
      </c>
      <c r="L279" s="160" t="s">
        <v>32</v>
      </c>
      <c r="M279" s="135"/>
    </row>
    <row r="280" spans="1:14" s="101" customFormat="1" ht="31.5" outlineLevel="1" x14ac:dyDescent="0.2">
      <c r="A280" s="136">
        <v>20</v>
      </c>
      <c r="B280" s="181" t="s">
        <v>813</v>
      </c>
      <c r="C280" s="119" t="s">
        <v>527</v>
      </c>
      <c r="D280" s="20" t="s">
        <v>675</v>
      </c>
      <c r="E280" s="21" t="s">
        <v>26</v>
      </c>
      <c r="F280" s="21" t="s">
        <v>37</v>
      </c>
      <c r="G280" s="182" t="s">
        <v>353</v>
      </c>
      <c r="H280" s="183">
        <v>3</v>
      </c>
      <c r="I280" s="180">
        <f t="shared" si="20"/>
        <v>64442.857142857138</v>
      </c>
      <c r="J280" s="186">
        <v>193328.57142857142</v>
      </c>
      <c r="K280" s="160" t="s">
        <v>70</v>
      </c>
      <c r="L280" s="160" t="s">
        <v>32</v>
      </c>
      <c r="M280" s="135"/>
    </row>
    <row r="281" spans="1:14" s="101" customFormat="1" ht="36.75" customHeight="1" outlineLevel="1" x14ac:dyDescent="0.2">
      <c r="A281" s="136">
        <v>21</v>
      </c>
      <c r="B281" s="181" t="s">
        <v>814</v>
      </c>
      <c r="C281" s="119" t="s">
        <v>527</v>
      </c>
      <c r="D281" s="20" t="s">
        <v>675</v>
      </c>
      <c r="E281" s="21" t="s">
        <v>26</v>
      </c>
      <c r="F281" s="21" t="s">
        <v>37</v>
      </c>
      <c r="G281" s="182" t="s">
        <v>353</v>
      </c>
      <c r="H281" s="183">
        <v>50</v>
      </c>
      <c r="I281" s="180">
        <f t="shared" si="20"/>
        <v>27686.607142857141</v>
      </c>
      <c r="J281" s="186">
        <v>1384330.357142857</v>
      </c>
      <c r="K281" s="160" t="s">
        <v>70</v>
      </c>
      <c r="L281" s="160" t="s">
        <v>32</v>
      </c>
      <c r="M281" s="135"/>
    </row>
    <row r="282" spans="1:14" s="101" customFormat="1" ht="48.75" customHeight="1" outlineLevel="1" x14ac:dyDescent="0.2">
      <c r="A282" s="136">
        <v>22</v>
      </c>
      <c r="B282" s="181" t="s">
        <v>829</v>
      </c>
      <c r="C282" s="119" t="s">
        <v>527</v>
      </c>
      <c r="D282" s="20" t="s">
        <v>675</v>
      </c>
      <c r="E282" s="21" t="s">
        <v>26</v>
      </c>
      <c r="F282" s="21" t="s">
        <v>37</v>
      </c>
      <c r="G282" s="182" t="s">
        <v>353</v>
      </c>
      <c r="H282" s="183">
        <v>5</v>
      </c>
      <c r="I282" s="180">
        <f t="shared" si="20"/>
        <v>4903.5714285714284</v>
      </c>
      <c r="J282" s="186">
        <v>24517.857142857141</v>
      </c>
      <c r="K282" s="160" t="s">
        <v>70</v>
      </c>
      <c r="L282" s="160" t="s">
        <v>32</v>
      </c>
      <c r="M282" s="135"/>
    </row>
    <row r="283" spans="1:14" s="101" customFormat="1" ht="52.5" customHeight="1" outlineLevel="1" x14ac:dyDescent="0.2">
      <c r="A283" s="136">
        <v>23</v>
      </c>
      <c r="B283" s="181" t="s">
        <v>828</v>
      </c>
      <c r="C283" s="119" t="s">
        <v>527</v>
      </c>
      <c r="D283" s="20" t="s">
        <v>675</v>
      </c>
      <c r="E283" s="21" t="s">
        <v>26</v>
      </c>
      <c r="F283" s="21" t="s">
        <v>37</v>
      </c>
      <c r="G283" s="182" t="s">
        <v>353</v>
      </c>
      <c r="H283" s="183">
        <v>3</v>
      </c>
      <c r="I283" s="180">
        <f t="shared" si="20"/>
        <v>22753.571428571431</v>
      </c>
      <c r="J283" s="184">
        <v>68260.71428571429</v>
      </c>
      <c r="K283" s="160" t="s">
        <v>70</v>
      </c>
      <c r="L283" s="160" t="s">
        <v>32</v>
      </c>
      <c r="M283" s="135"/>
    </row>
    <row r="284" spans="1:14" s="101" customFormat="1" ht="31.5" outlineLevel="1" x14ac:dyDescent="0.2">
      <c r="A284" s="136">
        <v>24</v>
      </c>
      <c r="B284" s="181" t="s">
        <v>815</v>
      </c>
      <c r="C284" s="119" t="s">
        <v>527</v>
      </c>
      <c r="D284" s="20" t="s">
        <v>675</v>
      </c>
      <c r="E284" s="21" t="s">
        <v>26</v>
      </c>
      <c r="F284" s="21" t="s">
        <v>37</v>
      </c>
      <c r="G284" s="182" t="s">
        <v>353</v>
      </c>
      <c r="H284" s="183">
        <v>1</v>
      </c>
      <c r="I284" s="180">
        <f t="shared" si="20"/>
        <v>97252.678571428565</v>
      </c>
      <c r="J284" s="184">
        <v>97252.678571428565</v>
      </c>
      <c r="K284" s="160" t="s">
        <v>70</v>
      </c>
      <c r="L284" s="160" t="s">
        <v>32</v>
      </c>
      <c r="M284" s="135"/>
    </row>
    <row r="285" spans="1:14" s="101" customFormat="1" ht="35.25" customHeight="1" outlineLevel="1" x14ac:dyDescent="0.2">
      <c r="A285" s="136">
        <v>25</v>
      </c>
      <c r="B285" s="181" t="s">
        <v>816</v>
      </c>
      <c r="C285" s="119" t="s">
        <v>527</v>
      </c>
      <c r="D285" s="20" t="s">
        <v>675</v>
      </c>
      <c r="E285" s="21" t="s">
        <v>26</v>
      </c>
      <c r="F285" s="21" t="s">
        <v>37</v>
      </c>
      <c r="G285" s="182" t="s">
        <v>353</v>
      </c>
      <c r="H285" s="183">
        <v>1</v>
      </c>
      <c r="I285" s="180">
        <f t="shared" si="20"/>
        <v>55396.428571428565</v>
      </c>
      <c r="J285" s="184">
        <v>55396.428571428565</v>
      </c>
      <c r="K285" s="160" t="s">
        <v>70</v>
      </c>
      <c r="L285" s="160" t="s">
        <v>32</v>
      </c>
      <c r="M285" s="135"/>
    </row>
    <row r="286" spans="1:14" s="101" customFormat="1" ht="31.5" outlineLevel="1" x14ac:dyDescent="0.2">
      <c r="A286" s="136">
        <v>26</v>
      </c>
      <c r="B286" s="181" t="s">
        <v>817</v>
      </c>
      <c r="C286" s="119" t="s">
        <v>527</v>
      </c>
      <c r="D286" s="20" t="s">
        <v>675</v>
      </c>
      <c r="E286" s="21" t="s">
        <v>26</v>
      </c>
      <c r="F286" s="21" t="s">
        <v>37</v>
      </c>
      <c r="G286" s="182" t="s">
        <v>353</v>
      </c>
      <c r="H286" s="183">
        <v>2</v>
      </c>
      <c r="I286" s="180">
        <f t="shared" si="20"/>
        <v>35883.03571428571</v>
      </c>
      <c r="J286" s="184">
        <v>71766.07142857142</v>
      </c>
      <c r="K286" s="160" t="s">
        <v>70</v>
      </c>
      <c r="L286" s="160" t="s">
        <v>32</v>
      </c>
      <c r="M286" s="135"/>
    </row>
    <row r="287" spans="1:14" s="101" customFormat="1" ht="35.25" customHeight="1" outlineLevel="1" x14ac:dyDescent="0.2">
      <c r="A287" s="136">
        <v>27</v>
      </c>
      <c r="B287" s="181" t="s">
        <v>818</v>
      </c>
      <c r="C287" s="119" t="s">
        <v>527</v>
      </c>
      <c r="D287" s="20" t="s">
        <v>675</v>
      </c>
      <c r="E287" s="21" t="s">
        <v>26</v>
      </c>
      <c r="F287" s="167"/>
      <c r="G287" s="182" t="s">
        <v>353</v>
      </c>
      <c r="H287" s="183">
        <v>2</v>
      </c>
      <c r="I287" s="180">
        <f t="shared" si="20"/>
        <v>65357.142857142848</v>
      </c>
      <c r="J287" s="184">
        <v>130714.2857142857</v>
      </c>
      <c r="K287" s="160" t="s">
        <v>70</v>
      </c>
      <c r="L287" s="160" t="s">
        <v>32</v>
      </c>
      <c r="M287" s="135"/>
    </row>
    <row r="288" spans="1:14" s="101" customFormat="1" ht="40.5" customHeight="1" outlineLevel="1" x14ac:dyDescent="0.25">
      <c r="A288" s="136">
        <v>28</v>
      </c>
      <c r="B288" s="181" t="s">
        <v>819</v>
      </c>
      <c r="C288" s="119" t="s">
        <v>527</v>
      </c>
      <c r="D288" s="20" t="s">
        <v>675</v>
      </c>
      <c r="E288" s="21" t="s">
        <v>26</v>
      </c>
      <c r="F288" s="167"/>
      <c r="G288" s="182" t="s">
        <v>353</v>
      </c>
      <c r="H288" s="183">
        <v>2</v>
      </c>
      <c r="I288" s="180">
        <f t="shared" si="20"/>
        <v>65357.142857142848</v>
      </c>
      <c r="J288" s="184">
        <v>130714.2857142857</v>
      </c>
      <c r="K288" s="160" t="s">
        <v>70</v>
      </c>
      <c r="L288" s="160" t="s">
        <v>32</v>
      </c>
      <c r="M288" s="135"/>
      <c r="N288" s="99"/>
    </row>
    <row r="289" spans="1:14" s="101" customFormat="1" ht="32.25" customHeight="1" outlineLevel="1" x14ac:dyDescent="0.2">
      <c r="A289" s="136">
        <v>29</v>
      </c>
      <c r="B289" s="181" t="s">
        <v>820</v>
      </c>
      <c r="C289" s="119" t="s">
        <v>527</v>
      </c>
      <c r="D289" s="20" t="s">
        <v>675</v>
      </c>
      <c r="E289" s="21" t="s">
        <v>26</v>
      </c>
      <c r="F289" s="21" t="s">
        <v>37</v>
      </c>
      <c r="G289" s="182" t="s">
        <v>353</v>
      </c>
      <c r="H289" s="183">
        <v>2</v>
      </c>
      <c r="I289" s="180">
        <f t="shared" si="20"/>
        <v>65357.142857142848</v>
      </c>
      <c r="J289" s="184">
        <v>130714.2857142857</v>
      </c>
      <c r="K289" s="160" t="s">
        <v>70</v>
      </c>
      <c r="L289" s="160" t="s">
        <v>32</v>
      </c>
      <c r="M289" s="135"/>
    </row>
    <row r="290" spans="1:14" s="101" customFormat="1" ht="36.75" customHeight="1" outlineLevel="1" x14ac:dyDescent="0.2">
      <c r="A290" s="136">
        <v>30</v>
      </c>
      <c r="B290" s="181" t="s">
        <v>821</v>
      </c>
      <c r="C290" s="119" t="s">
        <v>527</v>
      </c>
      <c r="D290" s="20" t="s">
        <v>675</v>
      </c>
      <c r="E290" s="21" t="s">
        <v>26</v>
      </c>
      <c r="F290" s="21" t="s">
        <v>37</v>
      </c>
      <c r="G290" s="182" t="s">
        <v>353</v>
      </c>
      <c r="H290" s="183">
        <v>10</v>
      </c>
      <c r="I290" s="180">
        <f t="shared" si="20"/>
        <v>4250</v>
      </c>
      <c r="J290" s="184">
        <v>42500</v>
      </c>
      <c r="K290" s="160" t="s">
        <v>70</v>
      </c>
      <c r="L290" s="160" t="s">
        <v>32</v>
      </c>
      <c r="M290" s="135"/>
    </row>
    <row r="291" spans="1:14" s="101" customFormat="1" ht="45.75" customHeight="1" outlineLevel="1" x14ac:dyDescent="0.2">
      <c r="A291" s="136">
        <v>31</v>
      </c>
      <c r="B291" s="181" t="s">
        <v>830</v>
      </c>
      <c r="C291" s="119" t="s">
        <v>527</v>
      </c>
      <c r="D291" s="20" t="s">
        <v>675</v>
      </c>
      <c r="E291" s="21" t="s">
        <v>26</v>
      </c>
      <c r="F291" s="21" t="s">
        <v>37</v>
      </c>
      <c r="G291" s="182" t="s">
        <v>353</v>
      </c>
      <c r="H291" s="183">
        <v>8</v>
      </c>
      <c r="I291" s="180">
        <f t="shared" si="20"/>
        <v>130415.19948000001</v>
      </c>
      <c r="J291" s="184">
        <v>1043321.5958400001</v>
      </c>
      <c r="K291" s="160" t="s">
        <v>70</v>
      </c>
      <c r="L291" s="160" t="s">
        <v>32</v>
      </c>
      <c r="M291" s="135"/>
    </row>
    <row r="292" spans="1:14" s="101" customFormat="1" ht="69" customHeight="1" outlineLevel="1" x14ac:dyDescent="0.2">
      <c r="A292" s="136">
        <v>32</v>
      </c>
      <c r="B292" s="181" t="s">
        <v>831</v>
      </c>
      <c r="C292" s="119" t="s">
        <v>527</v>
      </c>
      <c r="D292" s="20" t="s">
        <v>675</v>
      </c>
      <c r="E292" s="21" t="s">
        <v>26</v>
      </c>
      <c r="F292" s="21" t="s">
        <v>37</v>
      </c>
      <c r="G292" s="182" t="s">
        <v>353</v>
      </c>
      <c r="H292" s="183">
        <v>8</v>
      </c>
      <c r="I292" s="180">
        <f t="shared" si="20"/>
        <v>143145.375</v>
      </c>
      <c r="J292" s="184">
        <v>1145163</v>
      </c>
      <c r="K292" s="160" t="s">
        <v>70</v>
      </c>
      <c r="L292" s="160" t="s">
        <v>32</v>
      </c>
      <c r="M292" s="135"/>
    </row>
    <row r="293" spans="1:14" s="101" customFormat="1" ht="35.25" customHeight="1" outlineLevel="1" x14ac:dyDescent="0.2">
      <c r="A293" s="136">
        <v>33</v>
      </c>
      <c r="B293" s="181" t="s">
        <v>822</v>
      </c>
      <c r="C293" s="119" t="s">
        <v>527</v>
      </c>
      <c r="D293" s="20" t="s">
        <v>675</v>
      </c>
      <c r="E293" s="21" t="s">
        <v>26</v>
      </c>
      <c r="F293" s="21"/>
      <c r="G293" s="182" t="s">
        <v>353</v>
      </c>
      <c r="H293" s="183">
        <v>10</v>
      </c>
      <c r="I293" s="180">
        <f t="shared" si="20"/>
        <v>3562.4999999999991</v>
      </c>
      <c r="J293" s="184">
        <v>35624.999999999993</v>
      </c>
      <c r="K293" s="160" t="s">
        <v>70</v>
      </c>
      <c r="L293" s="160" t="s">
        <v>32</v>
      </c>
      <c r="M293" s="135"/>
    </row>
    <row r="294" spans="1:14" s="101" customFormat="1" ht="63" customHeight="1" outlineLevel="1" x14ac:dyDescent="0.2">
      <c r="A294" s="136">
        <v>34</v>
      </c>
      <c r="B294" s="181" t="s">
        <v>832</v>
      </c>
      <c r="C294" s="119" t="s">
        <v>527</v>
      </c>
      <c r="D294" s="20" t="s">
        <v>675</v>
      </c>
      <c r="E294" s="21" t="s">
        <v>26</v>
      </c>
      <c r="F294" s="21"/>
      <c r="G294" s="182" t="s">
        <v>353</v>
      </c>
      <c r="H294" s="183">
        <v>10</v>
      </c>
      <c r="I294" s="180">
        <f t="shared" si="20"/>
        <v>1053.5714285714284</v>
      </c>
      <c r="J294" s="184">
        <v>10535.714285714284</v>
      </c>
      <c r="K294" s="160" t="s">
        <v>70</v>
      </c>
      <c r="L294" s="160" t="s">
        <v>32</v>
      </c>
      <c r="M294" s="135"/>
    </row>
    <row r="295" spans="1:14" s="101" customFormat="1" ht="35.25" customHeight="1" outlineLevel="1" x14ac:dyDescent="0.2">
      <c r="A295" s="136">
        <v>35</v>
      </c>
      <c r="B295" s="181" t="s">
        <v>823</v>
      </c>
      <c r="C295" s="119" t="s">
        <v>527</v>
      </c>
      <c r="D295" s="20" t="s">
        <v>675</v>
      </c>
      <c r="E295" s="21" t="s">
        <v>26</v>
      </c>
      <c r="F295" s="21"/>
      <c r="G295" s="182" t="s">
        <v>353</v>
      </c>
      <c r="H295" s="183">
        <v>10</v>
      </c>
      <c r="I295" s="180">
        <f t="shared" si="20"/>
        <v>5111.6071428571422</v>
      </c>
      <c r="J295" s="184">
        <v>51116.07142857142</v>
      </c>
      <c r="K295" s="160" t="s">
        <v>70</v>
      </c>
      <c r="L295" s="160" t="s">
        <v>32</v>
      </c>
      <c r="M295" s="135"/>
    </row>
    <row r="296" spans="1:14" s="101" customFormat="1" ht="34.5" customHeight="1" outlineLevel="1" x14ac:dyDescent="0.2">
      <c r="A296" s="136">
        <v>36</v>
      </c>
      <c r="B296" s="181" t="s">
        <v>824</v>
      </c>
      <c r="C296" s="119" t="s">
        <v>527</v>
      </c>
      <c r="D296" s="20" t="s">
        <v>675</v>
      </c>
      <c r="E296" s="21" t="s">
        <v>26</v>
      </c>
      <c r="F296" s="21"/>
      <c r="G296" s="182" t="s">
        <v>353</v>
      </c>
      <c r="H296" s="183">
        <v>0</v>
      </c>
      <c r="I296" s="180" t="e">
        <f t="shared" si="20"/>
        <v>#DIV/0!</v>
      </c>
      <c r="J296" s="184">
        <v>0</v>
      </c>
      <c r="K296" s="160" t="s">
        <v>70</v>
      </c>
      <c r="L296" s="160" t="s">
        <v>32</v>
      </c>
      <c r="M296" s="135"/>
    </row>
    <row r="297" spans="1:14" s="101" customFormat="1" ht="34.5" customHeight="1" outlineLevel="1" x14ac:dyDescent="0.2">
      <c r="A297" s="136">
        <v>37</v>
      </c>
      <c r="B297" s="181" t="s">
        <v>825</v>
      </c>
      <c r="C297" s="119" t="s">
        <v>527</v>
      </c>
      <c r="D297" s="20" t="s">
        <v>675</v>
      </c>
      <c r="E297" s="21" t="s">
        <v>26</v>
      </c>
      <c r="F297" s="21"/>
      <c r="G297" s="182" t="s">
        <v>353</v>
      </c>
      <c r="H297" s="183">
        <v>4</v>
      </c>
      <c r="I297" s="180">
        <f t="shared" si="20"/>
        <v>36133.928571428565</v>
      </c>
      <c r="J297" s="184">
        <v>144535.71428571426</v>
      </c>
      <c r="K297" s="160" t="s">
        <v>70</v>
      </c>
      <c r="L297" s="160" t="s">
        <v>32</v>
      </c>
      <c r="M297" s="135"/>
    </row>
    <row r="298" spans="1:14" s="101" customFormat="1" ht="57" customHeight="1" outlineLevel="1" x14ac:dyDescent="0.2">
      <c r="A298" s="136">
        <v>38</v>
      </c>
      <c r="B298" s="181" t="s">
        <v>826</v>
      </c>
      <c r="C298" s="119" t="s">
        <v>527</v>
      </c>
      <c r="D298" s="20" t="s">
        <v>675</v>
      </c>
      <c r="E298" s="21" t="s">
        <v>26</v>
      </c>
      <c r="F298" s="21" t="s">
        <v>37</v>
      </c>
      <c r="G298" s="182" t="s">
        <v>353</v>
      </c>
      <c r="H298" s="183">
        <v>4</v>
      </c>
      <c r="I298" s="180">
        <f t="shared" si="20"/>
        <v>194089.28571428571</v>
      </c>
      <c r="J298" s="184">
        <v>776357.14285714284</v>
      </c>
      <c r="K298" s="160" t="s">
        <v>70</v>
      </c>
      <c r="L298" s="160" t="s">
        <v>32</v>
      </c>
      <c r="M298" s="135"/>
    </row>
    <row r="299" spans="1:14" s="102" customFormat="1" ht="28.5" customHeight="1" x14ac:dyDescent="0.25">
      <c r="A299" s="387" t="s">
        <v>436</v>
      </c>
      <c r="B299" s="388"/>
      <c r="C299" s="388"/>
      <c r="D299" s="388"/>
      <c r="E299" s="388"/>
      <c r="F299" s="388"/>
      <c r="G299" s="388"/>
      <c r="H299" s="388"/>
      <c r="I299" s="389"/>
      <c r="J299" s="115">
        <f>J300+J350+J372</f>
        <v>7330218.8514285712</v>
      </c>
      <c r="K299" s="139"/>
      <c r="L299" s="139"/>
      <c r="M299" s="99"/>
      <c r="N299" s="99"/>
    </row>
    <row r="300" spans="1:14" s="102" customFormat="1" ht="21.75" customHeight="1" x14ac:dyDescent="0.25">
      <c r="A300" s="402" t="s">
        <v>520</v>
      </c>
      <c r="B300" s="403"/>
      <c r="C300" s="403"/>
      <c r="D300" s="403"/>
      <c r="E300" s="403"/>
      <c r="F300" s="403"/>
      <c r="G300" s="403"/>
      <c r="H300" s="403"/>
      <c r="I300" s="404"/>
      <c r="J300" s="116">
        <f>SUM(J301:J349)</f>
        <v>4675661.7085714284</v>
      </c>
      <c r="K300" s="127"/>
      <c r="L300" s="127"/>
      <c r="M300" s="99"/>
      <c r="N300" s="99"/>
    </row>
    <row r="301" spans="1:14" s="101" customFormat="1" ht="45" customHeight="1" outlineLevel="1" x14ac:dyDescent="0.2">
      <c r="A301" s="136">
        <v>1</v>
      </c>
      <c r="B301" s="188" t="s">
        <v>833</v>
      </c>
      <c r="C301" s="119" t="s">
        <v>527</v>
      </c>
      <c r="D301" s="20" t="s">
        <v>675</v>
      </c>
      <c r="E301" s="21" t="s">
        <v>26</v>
      </c>
      <c r="F301" s="21" t="s">
        <v>37</v>
      </c>
      <c r="G301" s="189" t="s">
        <v>353</v>
      </c>
      <c r="H301" s="190">
        <v>4</v>
      </c>
      <c r="I301" s="191">
        <f t="shared" ref="I301:I349" si="21">J301/H301</f>
        <v>47450</v>
      </c>
      <c r="J301" s="190">
        <v>189800</v>
      </c>
      <c r="K301" s="187" t="s">
        <v>45</v>
      </c>
      <c r="L301" s="187" t="s">
        <v>32</v>
      </c>
      <c r="M301" s="135"/>
    </row>
    <row r="302" spans="1:14" s="101" customFormat="1" ht="35.25" customHeight="1" outlineLevel="1" x14ac:dyDescent="0.2">
      <c r="A302" s="136">
        <v>2</v>
      </c>
      <c r="B302" s="188" t="s">
        <v>43</v>
      </c>
      <c r="C302" s="119" t="s">
        <v>527</v>
      </c>
      <c r="D302" s="20" t="s">
        <v>675</v>
      </c>
      <c r="E302" s="21" t="s">
        <v>26</v>
      </c>
      <c r="F302" s="21" t="s">
        <v>37</v>
      </c>
      <c r="G302" s="189" t="s">
        <v>356</v>
      </c>
      <c r="H302" s="190">
        <v>1500</v>
      </c>
      <c r="I302" s="191">
        <f t="shared" si="21"/>
        <v>450</v>
      </c>
      <c r="J302" s="190">
        <v>675000</v>
      </c>
      <c r="K302" s="187" t="s">
        <v>45</v>
      </c>
      <c r="L302" s="187" t="s">
        <v>32</v>
      </c>
      <c r="M302" s="135"/>
    </row>
    <row r="303" spans="1:14" s="101" customFormat="1" ht="35.25" customHeight="1" outlineLevel="1" x14ac:dyDescent="0.2">
      <c r="A303" s="136">
        <v>3</v>
      </c>
      <c r="B303" s="188" t="s">
        <v>592</v>
      </c>
      <c r="C303" s="119" t="s">
        <v>527</v>
      </c>
      <c r="D303" s="20" t="s">
        <v>675</v>
      </c>
      <c r="E303" s="21" t="s">
        <v>26</v>
      </c>
      <c r="F303" s="21" t="s">
        <v>37</v>
      </c>
      <c r="G303" s="189" t="s">
        <v>353</v>
      </c>
      <c r="H303" s="190">
        <v>10</v>
      </c>
      <c r="I303" s="191">
        <f t="shared" si="21"/>
        <v>1560</v>
      </c>
      <c r="J303" s="190">
        <v>15600</v>
      </c>
      <c r="K303" s="187" t="s">
        <v>45</v>
      </c>
      <c r="L303" s="187" t="s">
        <v>32</v>
      </c>
      <c r="M303" s="135"/>
    </row>
    <row r="304" spans="1:14" s="101" customFormat="1" ht="35.25" customHeight="1" outlineLevel="1" x14ac:dyDescent="0.2">
      <c r="A304" s="136">
        <v>4</v>
      </c>
      <c r="B304" s="188" t="s">
        <v>593</v>
      </c>
      <c r="C304" s="119" t="s">
        <v>527</v>
      </c>
      <c r="D304" s="20" t="s">
        <v>675</v>
      </c>
      <c r="E304" s="21" t="s">
        <v>26</v>
      </c>
      <c r="F304" s="21" t="s">
        <v>37</v>
      </c>
      <c r="G304" s="189" t="s">
        <v>353</v>
      </c>
      <c r="H304" s="190">
        <v>40</v>
      </c>
      <c r="I304" s="191">
        <f t="shared" si="21"/>
        <v>3283.0320000000002</v>
      </c>
      <c r="J304" s="190">
        <v>131321.28</v>
      </c>
      <c r="K304" s="187" t="s">
        <v>45</v>
      </c>
      <c r="L304" s="187" t="s">
        <v>32</v>
      </c>
      <c r="M304" s="135"/>
    </row>
    <row r="305" spans="1:13" s="101" customFormat="1" ht="35.25" customHeight="1" outlineLevel="1" x14ac:dyDescent="0.2">
      <c r="A305" s="136">
        <v>5</v>
      </c>
      <c r="B305" s="348" t="s">
        <v>307</v>
      </c>
      <c r="C305" s="119" t="s">
        <v>527</v>
      </c>
      <c r="D305" s="20" t="s">
        <v>675</v>
      </c>
      <c r="E305" s="21" t="s">
        <v>26</v>
      </c>
      <c r="F305" s="21" t="s">
        <v>37</v>
      </c>
      <c r="G305" s="189" t="s">
        <v>353</v>
      </c>
      <c r="H305" s="190">
        <v>1000</v>
      </c>
      <c r="I305" s="191">
        <f t="shared" si="21"/>
        <v>100</v>
      </c>
      <c r="J305" s="190">
        <v>100000</v>
      </c>
      <c r="K305" s="187" t="s">
        <v>45</v>
      </c>
      <c r="L305" s="187" t="s">
        <v>32</v>
      </c>
      <c r="M305" s="135"/>
    </row>
    <row r="306" spans="1:13" s="101" customFormat="1" ht="35.25" customHeight="1" outlineLevel="1" x14ac:dyDescent="0.2">
      <c r="A306" s="136">
        <v>6</v>
      </c>
      <c r="B306" s="188" t="s">
        <v>439</v>
      </c>
      <c r="C306" s="119" t="s">
        <v>527</v>
      </c>
      <c r="D306" s="20" t="s">
        <v>675</v>
      </c>
      <c r="E306" s="21" t="s">
        <v>26</v>
      </c>
      <c r="F306" s="21" t="s">
        <v>37</v>
      </c>
      <c r="G306" s="189" t="s">
        <v>353</v>
      </c>
      <c r="H306" s="190">
        <v>1000</v>
      </c>
      <c r="I306" s="191">
        <f t="shared" si="21"/>
        <v>18</v>
      </c>
      <c r="J306" s="190">
        <v>18000</v>
      </c>
      <c r="K306" s="187" t="s">
        <v>45</v>
      </c>
      <c r="L306" s="187" t="s">
        <v>32</v>
      </c>
      <c r="M306" s="135"/>
    </row>
    <row r="307" spans="1:13" s="101" customFormat="1" ht="35.25" customHeight="1" outlineLevel="1" x14ac:dyDescent="0.2">
      <c r="A307" s="136">
        <v>7</v>
      </c>
      <c r="B307" s="188" t="s">
        <v>834</v>
      </c>
      <c r="C307" s="119" t="s">
        <v>527</v>
      </c>
      <c r="D307" s="20" t="s">
        <v>675</v>
      </c>
      <c r="E307" s="21" t="s">
        <v>26</v>
      </c>
      <c r="F307" s="21" t="s">
        <v>37</v>
      </c>
      <c r="G307" s="189" t="s">
        <v>353</v>
      </c>
      <c r="H307" s="190">
        <v>30</v>
      </c>
      <c r="I307" s="191">
        <f t="shared" si="21"/>
        <v>800</v>
      </c>
      <c r="J307" s="190">
        <v>24000</v>
      </c>
      <c r="K307" s="187" t="s">
        <v>45</v>
      </c>
      <c r="L307" s="187" t="s">
        <v>32</v>
      </c>
      <c r="M307" s="135"/>
    </row>
    <row r="308" spans="1:13" s="101" customFormat="1" ht="35.25" customHeight="1" outlineLevel="1" x14ac:dyDescent="0.2">
      <c r="A308" s="136">
        <v>8</v>
      </c>
      <c r="B308" s="188" t="s">
        <v>835</v>
      </c>
      <c r="C308" s="119" t="s">
        <v>527</v>
      </c>
      <c r="D308" s="20" t="s">
        <v>675</v>
      </c>
      <c r="E308" s="21" t="s">
        <v>26</v>
      </c>
      <c r="F308" s="21" t="s">
        <v>37</v>
      </c>
      <c r="G308" s="189" t="s">
        <v>353</v>
      </c>
      <c r="H308" s="190">
        <v>30</v>
      </c>
      <c r="I308" s="191">
        <f t="shared" si="21"/>
        <v>800</v>
      </c>
      <c r="J308" s="190">
        <v>24000</v>
      </c>
      <c r="K308" s="187" t="s">
        <v>45</v>
      </c>
      <c r="L308" s="187" t="s">
        <v>32</v>
      </c>
      <c r="M308" s="135"/>
    </row>
    <row r="309" spans="1:13" s="101" customFormat="1" ht="35.25" customHeight="1" outlineLevel="1" x14ac:dyDescent="0.2">
      <c r="A309" s="136">
        <v>9</v>
      </c>
      <c r="B309" s="188" t="s">
        <v>836</v>
      </c>
      <c r="C309" s="119" t="s">
        <v>527</v>
      </c>
      <c r="D309" s="20" t="s">
        <v>675</v>
      </c>
      <c r="E309" s="21" t="s">
        <v>26</v>
      </c>
      <c r="F309" s="21" t="s">
        <v>37</v>
      </c>
      <c r="G309" s="189" t="s">
        <v>353</v>
      </c>
      <c r="H309" s="190">
        <v>1</v>
      </c>
      <c r="I309" s="191">
        <f t="shared" si="21"/>
        <v>58260</v>
      </c>
      <c r="J309" s="190">
        <v>58260</v>
      </c>
      <c r="K309" s="187" t="s">
        <v>45</v>
      </c>
      <c r="L309" s="187" t="s">
        <v>32</v>
      </c>
      <c r="M309" s="135"/>
    </row>
    <row r="310" spans="1:13" s="101" customFormat="1" ht="34.5" customHeight="1" outlineLevel="1" x14ac:dyDescent="0.2">
      <c r="A310" s="136">
        <v>10</v>
      </c>
      <c r="B310" s="188" t="s">
        <v>837</v>
      </c>
      <c r="C310" s="119" t="s">
        <v>527</v>
      </c>
      <c r="D310" s="20" t="s">
        <v>675</v>
      </c>
      <c r="E310" s="21" t="s">
        <v>26</v>
      </c>
      <c r="F310" s="21" t="s">
        <v>37</v>
      </c>
      <c r="G310" s="189" t="s">
        <v>353</v>
      </c>
      <c r="H310" s="190">
        <v>1</v>
      </c>
      <c r="I310" s="191">
        <f t="shared" si="21"/>
        <v>83530</v>
      </c>
      <c r="J310" s="190">
        <v>83530</v>
      </c>
      <c r="K310" s="187" t="s">
        <v>45</v>
      </c>
      <c r="L310" s="187" t="s">
        <v>32</v>
      </c>
      <c r="M310" s="135"/>
    </row>
    <row r="311" spans="1:13" s="101" customFormat="1" ht="34.5" customHeight="1" outlineLevel="1" x14ac:dyDescent="0.2">
      <c r="A311" s="136">
        <v>11</v>
      </c>
      <c r="B311" s="188" t="s">
        <v>838</v>
      </c>
      <c r="C311" s="119" t="s">
        <v>527</v>
      </c>
      <c r="D311" s="20" t="s">
        <v>675</v>
      </c>
      <c r="E311" s="21" t="s">
        <v>26</v>
      </c>
      <c r="F311" s="21" t="s">
        <v>37</v>
      </c>
      <c r="G311" s="189" t="s">
        <v>353</v>
      </c>
      <c r="H311" s="190">
        <v>2</v>
      </c>
      <c r="I311" s="191">
        <f t="shared" si="21"/>
        <v>4500</v>
      </c>
      <c r="J311" s="190">
        <v>9000</v>
      </c>
      <c r="K311" s="187" t="s">
        <v>45</v>
      </c>
      <c r="L311" s="187" t="s">
        <v>32</v>
      </c>
      <c r="M311" s="135"/>
    </row>
    <row r="312" spans="1:13" s="101" customFormat="1" ht="34.5" customHeight="1" outlineLevel="1" x14ac:dyDescent="0.2">
      <c r="A312" s="136">
        <v>12</v>
      </c>
      <c r="B312" s="188" t="s">
        <v>839</v>
      </c>
      <c r="C312" s="119" t="s">
        <v>527</v>
      </c>
      <c r="D312" s="20" t="s">
        <v>675</v>
      </c>
      <c r="E312" s="21" t="s">
        <v>26</v>
      </c>
      <c r="F312" s="21" t="s">
        <v>37</v>
      </c>
      <c r="G312" s="189" t="s">
        <v>353</v>
      </c>
      <c r="H312" s="190">
        <v>10</v>
      </c>
      <c r="I312" s="191">
        <f t="shared" si="21"/>
        <v>1750</v>
      </c>
      <c r="J312" s="190">
        <v>17500</v>
      </c>
      <c r="K312" s="187" t="s">
        <v>45</v>
      </c>
      <c r="L312" s="187" t="s">
        <v>32</v>
      </c>
      <c r="M312" s="135"/>
    </row>
    <row r="313" spans="1:13" s="101" customFormat="1" ht="34.5" customHeight="1" outlineLevel="1" x14ac:dyDescent="0.2">
      <c r="A313" s="136">
        <v>13</v>
      </c>
      <c r="B313" s="188" t="s">
        <v>840</v>
      </c>
      <c r="C313" s="119" t="s">
        <v>527</v>
      </c>
      <c r="D313" s="20" t="s">
        <v>675</v>
      </c>
      <c r="E313" s="21" t="s">
        <v>26</v>
      </c>
      <c r="F313" s="21" t="s">
        <v>37</v>
      </c>
      <c r="G313" s="189" t="s">
        <v>353</v>
      </c>
      <c r="H313" s="190">
        <v>2</v>
      </c>
      <c r="I313" s="191">
        <f t="shared" si="21"/>
        <v>8640</v>
      </c>
      <c r="J313" s="190">
        <v>17280</v>
      </c>
      <c r="K313" s="187" t="s">
        <v>45</v>
      </c>
      <c r="L313" s="187" t="s">
        <v>32</v>
      </c>
      <c r="M313" s="135"/>
    </row>
    <row r="314" spans="1:13" s="101" customFormat="1" ht="34.5" customHeight="1" outlineLevel="1" x14ac:dyDescent="0.2">
      <c r="A314" s="136">
        <v>14</v>
      </c>
      <c r="B314" s="348" t="s">
        <v>841</v>
      </c>
      <c r="C314" s="119" t="s">
        <v>527</v>
      </c>
      <c r="D314" s="20" t="s">
        <v>675</v>
      </c>
      <c r="E314" s="21" t="s">
        <v>26</v>
      </c>
      <c r="F314" s="21" t="s">
        <v>37</v>
      </c>
      <c r="G314" s="189" t="s">
        <v>353</v>
      </c>
      <c r="H314" s="190">
        <v>2</v>
      </c>
      <c r="I314" s="191">
        <f t="shared" si="21"/>
        <v>5850</v>
      </c>
      <c r="J314" s="190">
        <v>11700</v>
      </c>
      <c r="K314" s="187" t="s">
        <v>45</v>
      </c>
      <c r="L314" s="187" t="s">
        <v>32</v>
      </c>
      <c r="M314" s="135"/>
    </row>
    <row r="315" spans="1:13" s="101" customFormat="1" ht="34.5" customHeight="1" outlineLevel="1" x14ac:dyDescent="0.2">
      <c r="A315" s="136">
        <v>15</v>
      </c>
      <c r="B315" s="188" t="s">
        <v>842</v>
      </c>
      <c r="C315" s="119" t="s">
        <v>527</v>
      </c>
      <c r="D315" s="20" t="s">
        <v>675</v>
      </c>
      <c r="E315" s="21" t="s">
        <v>26</v>
      </c>
      <c r="F315" s="21" t="s">
        <v>37</v>
      </c>
      <c r="G315" s="189" t="s">
        <v>353</v>
      </c>
      <c r="H315" s="190">
        <v>2</v>
      </c>
      <c r="I315" s="191">
        <f t="shared" si="21"/>
        <v>8620</v>
      </c>
      <c r="J315" s="190">
        <v>17240</v>
      </c>
      <c r="K315" s="187" t="s">
        <v>45</v>
      </c>
      <c r="L315" s="187" t="s">
        <v>32</v>
      </c>
      <c r="M315" s="135"/>
    </row>
    <row r="316" spans="1:13" s="101" customFormat="1" ht="34.5" customHeight="1" outlineLevel="1" x14ac:dyDescent="0.2">
      <c r="A316" s="136">
        <v>16</v>
      </c>
      <c r="B316" s="188" t="s">
        <v>843</v>
      </c>
      <c r="C316" s="119" t="s">
        <v>527</v>
      </c>
      <c r="D316" s="20" t="s">
        <v>675</v>
      </c>
      <c r="E316" s="21" t="s">
        <v>26</v>
      </c>
      <c r="F316" s="21" t="s">
        <v>37</v>
      </c>
      <c r="G316" s="189" t="s">
        <v>353</v>
      </c>
      <c r="H316" s="190">
        <v>1</v>
      </c>
      <c r="I316" s="191">
        <f t="shared" si="21"/>
        <v>117609</v>
      </c>
      <c r="J316" s="190">
        <v>117609</v>
      </c>
      <c r="K316" s="187" t="s">
        <v>45</v>
      </c>
      <c r="L316" s="187" t="s">
        <v>32</v>
      </c>
      <c r="M316" s="135"/>
    </row>
    <row r="317" spans="1:13" s="101" customFormat="1" ht="34.5" customHeight="1" outlineLevel="1" x14ac:dyDescent="0.2">
      <c r="A317" s="136">
        <v>17</v>
      </c>
      <c r="B317" s="188" t="s">
        <v>844</v>
      </c>
      <c r="C317" s="119" t="s">
        <v>527</v>
      </c>
      <c r="D317" s="20" t="s">
        <v>675</v>
      </c>
      <c r="E317" s="21" t="s">
        <v>26</v>
      </c>
      <c r="F317" s="21" t="s">
        <v>37</v>
      </c>
      <c r="G317" s="192" t="s">
        <v>353</v>
      </c>
      <c r="H317" s="192">
        <v>5</v>
      </c>
      <c r="I317" s="191">
        <f t="shared" si="21"/>
        <v>5690</v>
      </c>
      <c r="J317" s="190">
        <v>28450</v>
      </c>
      <c r="K317" s="187" t="s">
        <v>45</v>
      </c>
      <c r="L317" s="187" t="s">
        <v>32</v>
      </c>
      <c r="M317" s="135"/>
    </row>
    <row r="318" spans="1:13" s="101" customFormat="1" ht="58.5" customHeight="1" outlineLevel="1" x14ac:dyDescent="0.2">
      <c r="A318" s="136">
        <v>18</v>
      </c>
      <c r="B318" s="188" t="s">
        <v>845</v>
      </c>
      <c r="C318" s="119" t="s">
        <v>527</v>
      </c>
      <c r="D318" s="20" t="s">
        <v>675</v>
      </c>
      <c r="E318" s="21" t="s">
        <v>26</v>
      </c>
      <c r="F318" s="21" t="s">
        <v>37</v>
      </c>
      <c r="G318" s="189" t="s">
        <v>353</v>
      </c>
      <c r="H318" s="190">
        <v>5</v>
      </c>
      <c r="I318" s="191">
        <f t="shared" si="21"/>
        <v>4860</v>
      </c>
      <c r="J318" s="190">
        <v>24300</v>
      </c>
      <c r="K318" s="187" t="s">
        <v>45</v>
      </c>
      <c r="L318" s="187" t="s">
        <v>32</v>
      </c>
      <c r="M318" s="135"/>
    </row>
    <row r="319" spans="1:13" s="101" customFormat="1" ht="38.25" customHeight="1" outlineLevel="1" x14ac:dyDescent="0.2">
      <c r="A319" s="136">
        <v>19</v>
      </c>
      <c r="B319" s="188" t="s">
        <v>846</v>
      </c>
      <c r="C319" s="119" t="s">
        <v>527</v>
      </c>
      <c r="D319" s="20" t="s">
        <v>675</v>
      </c>
      <c r="E319" s="21" t="s">
        <v>26</v>
      </c>
      <c r="F319" s="21" t="s">
        <v>37</v>
      </c>
      <c r="G319" s="189" t="s">
        <v>353</v>
      </c>
      <c r="H319" s="190">
        <v>5</v>
      </c>
      <c r="I319" s="191">
        <f t="shared" si="21"/>
        <v>7320</v>
      </c>
      <c r="J319" s="190">
        <v>36600</v>
      </c>
      <c r="K319" s="187" t="s">
        <v>45</v>
      </c>
      <c r="L319" s="187" t="s">
        <v>32</v>
      </c>
      <c r="M319" s="135"/>
    </row>
    <row r="320" spans="1:13" s="101" customFormat="1" ht="38.25" customHeight="1" outlineLevel="1" x14ac:dyDescent="0.2">
      <c r="A320" s="136">
        <v>20</v>
      </c>
      <c r="B320" s="188" t="s">
        <v>847</v>
      </c>
      <c r="C320" s="119" t="s">
        <v>527</v>
      </c>
      <c r="D320" s="20" t="s">
        <v>675</v>
      </c>
      <c r="E320" s="21" t="s">
        <v>26</v>
      </c>
      <c r="F320" s="21" t="s">
        <v>37</v>
      </c>
      <c r="G320" s="189" t="s">
        <v>353</v>
      </c>
      <c r="H320" s="190">
        <v>2</v>
      </c>
      <c r="I320" s="191">
        <f t="shared" si="21"/>
        <v>3200</v>
      </c>
      <c r="J320" s="190">
        <v>6400</v>
      </c>
      <c r="K320" s="187" t="s">
        <v>45</v>
      </c>
      <c r="L320" s="187" t="s">
        <v>32</v>
      </c>
      <c r="M320" s="135"/>
    </row>
    <row r="321" spans="1:13" s="101" customFormat="1" ht="38.25" customHeight="1" outlineLevel="1" x14ac:dyDescent="0.2">
      <c r="A321" s="136">
        <v>21</v>
      </c>
      <c r="B321" s="188" t="s">
        <v>848</v>
      </c>
      <c r="C321" s="119" t="s">
        <v>527</v>
      </c>
      <c r="D321" s="20" t="s">
        <v>675</v>
      </c>
      <c r="E321" s="21" t="s">
        <v>26</v>
      </c>
      <c r="F321" s="21" t="s">
        <v>37</v>
      </c>
      <c r="G321" s="189" t="s">
        <v>874</v>
      </c>
      <c r="H321" s="190">
        <v>20</v>
      </c>
      <c r="I321" s="191">
        <f t="shared" si="21"/>
        <v>1320</v>
      </c>
      <c r="J321" s="190">
        <v>26400</v>
      </c>
      <c r="K321" s="187" t="s">
        <v>45</v>
      </c>
      <c r="L321" s="187" t="s">
        <v>32</v>
      </c>
      <c r="M321" s="135"/>
    </row>
    <row r="322" spans="1:13" s="101" customFormat="1" ht="38.25" customHeight="1" outlineLevel="1" x14ac:dyDescent="0.2">
      <c r="A322" s="136">
        <v>22</v>
      </c>
      <c r="B322" s="188" t="s">
        <v>849</v>
      </c>
      <c r="C322" s="119" t="s">
        <v>527</v>
      </c>
      <c r="D322" s="20" t="s">
        <v>675</v>
      </c>
      <c r="E322" s="21" t="s">
        <v>26</v>
      </c>
      <c r="F322" s="21" t="s">
        <v>37</v>
      </c>
      <c r="G322" s="189" t="s">
        <v>353</v>
      </c>
      <c r="H322" s="190">
        <v>1</v>
      </c>
      <c r="I322" s="191">
        <f t="shared" si="21"/>
        <v>1640</v>
      </c>
      <c r="J322" s="190">
        <v>1640</v>
      </c>
      <c r="K322" s="187" t="s">
        <v>45</v>
      </c>
      <c r="L322" s="187" t="s">
        <v>32</v>
      </c>
      <c r="M322" s="135"/>
    </row>
    <row r="323" spans="1:13" s="101" customFormat="1" ht="38.25" customHeight="1" outlineLevel="1" x14ac:dyDescent="0.2">
      <c r="A323" s="136">
        <v>23</v>
      </c>
      <c r="B323" s="188" t="s">
        <v>850</v>
      </c>
      <c r="C323" s="119" t="s">
        <v>527</v>
      </c>
      <c r="D323" s="20" t="s">
        <v>675</v>
      </c>
      <c r="E323" s="21" t="s">
        <v>26</v>
      </c>
      <c r="F323" s="21" t="s">
        <v>37</v>
      </c>
      <c r="G323" s="189" t="s">
        <v>353</v>
      </c>
      <c r="H323" s="190">
        <v>1</v>
      </c>
      <c r="I323" s="191">
        <f t="shared" si="21"/>
        <v>4480</v>
      </c>
      <c r="J323" s="190">
        <v>4480</v>
      </c>
      <c r="K323" s="187" t="s">
        <v>45</v>
      </c>
      <c r="L323" s="187" t="s">
        <v>32</v>
      </c>
      <c r="M323" s="135"/>
    </row>
    <row r="324" spans="1:13" s="101" customFormat="1" ht="38.25" customHeight="1" outlineLevel="1" x14ac:dyDescent="0.2">
      <c r="A324" s="136">
        <v>24</v>
      </c>
      <c r="B324" s="181" t="s">
        <v>851</v>
      </c>
      <c r="C324" s="119" t="s">
        <v>527</v>
      </c>
      <c r="D324" s="20" t="s">
        <v>675</v>
      </c>
      <c r="E324" s="21" t="s">
        <v>26</v>
      </c>
      <c r="F324" s="21" t="s">
        <v>37</v>
      </c>
      <c r="G324" s="189" t="s">
        <v>874</v>
      </c>
      <c r="H324" s="190">
        <v>1</v>
      </c>
      <c r="I324" s="191">
        <f t="shared" si="21"/>
        <v>7230</v>
      </c>
      <c r="J324" s="190">
        <v>7230</v>
      </c>
      <c r="K324" s="187" t="s">
        <v>45</v>
      </c>
      <c r="L324" s="187" t="s">
        <v>32</v>
      </c>
      <c r="M324" s="135"/>
    </row>
    <row r="325" spans="1:13" s="101" customFormat="1" ht="38.25" customHeight="1" outlineLevel="1" x14ac:dyDescent="0.2">
      <c r="A325" s="136">
        <v>25</v>
      </c>
      <c r="B325" s="193" t="s">
        <v>852</v>
      </c>
      <c r="C325" s="119" t="s">
        <v>527</v>
      </c>
      <c r="D325" s="20" t="s">
        <v>675</v>
      </c>
      <c r="E325" s="21" t="s">
        <v>26</v>
      </c>
      <c r="F325" s="21" t="s">
        <v>37</v>
      </c>
      <c r="G325" s="189" t="s">
        <v>353</v>
      </c>
      <c r="H325" s="190">
        <v>10</v>
      </c>
      <c r="I325" s="191">
        <f t="shared" si="21"/>
        <v>1080</v>
      </c>
      <c r="J325" s="190">
        <v>10800</v>
      </c>
      <c r="K325" s="187" t="s">
        <v>45</v>
      </c>
      <c r="L325" s="187" t="s">
        <v>32</v>
      </c>
      <c r="M325" s="135"/>
    </row>
    <row r="326" spans="1:13" s="101" customFormat="1" ht="55.5" customHeight="1" outlineLevel="1" x14ac:dyDescent="0.2">
      <c r="A326" s="136">
        <v>26</v>
      </c>
      <c r="B326" s="193" t="s">
        <v>853</v>
      </c>
      <c r="C326" s="119" t="s">
        <v>527</v>
      </c>
      <c r="D326" s="20" t="s">
        <v>675</v>
      </c>
      <c r="E326" s="21" t="s">
        <v>26</v>
      </c>
      <c r="F326" s="21"/>
      <c r="G326" s="189" t="s">
        <v>353</v>
      </c>
      <c r="H326" s="190">
        <v>30</v>
      </c>
      <c r="I326" s="191">
        <f t="shared" si="21"/>
        <v>3740</v>
      </c>
      <c r="J326" s="190">
        <v>112200</v>
      </c>
      <c r="K326" s="187" t="s">
        <v>45</v>
      </c>
      <c r="L326" s="187" t="s">
        <v>32</v>
      </c>
      <c r="M326" s="135"/>
    </row>
    <row r="327" spans="1:13" s="101" customFormat="1" ht="38.25" customHeight="1" outlineLevel="1" x14ac:dyDescent="0.2">
      <c r="A327" s="136">
        <v>27</v>
      </c>
      <c r="B327" s="193" t="s">
        <v>854</v>
      </c>
      <c r="C327" s="119" t="s">
        <v>527</v>
      </c>
      <c r="D327" s="20" t="s">
        <v>675</v>
      </c>
      <c r="E327" s="21" t="s">
        <v>26</v>
      </c>
      <c r="F327" s="21"/>
      <c r="G327" s="189" t="s">
        <v>353</v>
      </c>
      <c r="H327" s="190">
        <v>10</v>
      </c>
      <c r="I327" s="191">
        <f t="shared" si="21"/>
        <v>3320</v>
      </c>
      <c r="J327" s="190">
        <v>33200</v>
      </c>
      <c r="K327" s="187" t="s">
        <v>45</v>
      </c>
      <c r="L327" s="187" t="s">
        <v>32</v>
      </c>
      <c r="M327" s="135"/>
    </row>
    <row r="328" spans="1:13" s="101" customFormat="1" ht="38.25" customHeight="1" outlineLevel="1" x14ac:dyDescent="0.2">
      <c r="A328" s="136">
        <v>28</v>
      </c>
      <c r="B328" s="193" t="s">
        <v>855</v>
      </c>
      <c r="C328" s="119" t="s">
        <v>527</v>
      </c>
      <c r="D328" s="20" t="s">
        <v>675</v>
      </c>
      <c r="E328" s="21" t="s">
        <v>26</v>
      </c>
      <c r="F328" s="21"/>
      <c r="G328" s="189" t="s">
        <v>364</v>
      </c>
      <c r="H328" s="190">
        <v>10</v>
      </c>
      <c r="I328" s="191">
        <f t="shared" si="21"/>
        <v>1480</v>
      </c>
      <c r="J328" s="190">
        <v>14800</v>
      </c>
      <c r="K328" s="187" t="s">
        <v>45</v>
      </c>
      <c r="L328" s="187" t="s">
        <v>32</v>
      </c>
      <c r="M328" s="135"/>
    </row>
    <row r="329" spans="1:13" s="101" customFormat="1" ht="38.25" customHeight="1" outlineLevel="1" x14ac:dyDescent="0.2">
      <c r="A329" s="136">
        <v>29</v>
      </c>
      <c r="B329" s="193" t="s">
        <v>856</v>
      </c>
      <c r="C329" s="119" t="s">
        <v>527</v>
      </c>
      <c r="D329" s="20" t="s">
        <v>675</v>
      </c>
      <c r="E329" s="21" t="s">
        <v>26</v>
      </c>
      <c r="F329" s="21"/>
      <c r="G329" s="189" t="s">
        <v>353</v>
      </c>
      <c r="H329" s="190">
        <v>2</v>
      </c>
      <c r="I329" s="191">
        <f t="shared" si="21"/>
        <v>8330</v>
      </c>
      <c r="J329" s="190">
        <v>16660</v>
      </c>
      <c r="K329" s="187" t="s">
        <v>45</v>
      </c>
      <c r="L329" s="187" t="s">
        <v>32</v>
      </c>
      <c r="M329" s="135"/>
    </row>
    <row r="330" spans="1:13" s="101" customFormat="1" ht="38.25" customHeight="1" outlineLevel="1" x14ac:dyDescent="0.2">
      <c r="A330" s="136">
        <v>30</v>
      </c>
      <c r="B330" s="193" t="s">
        <v>857</v>
      </c>
      <c r="C330" s="119" t="s">
        <v>527</v>
      </c>
      <c r="D330" s="20" t="s">
        <v>675</v>
      </c>
      <c r="E330" s="21" t="s">
        <v>26</v>
      </c>
      <c r="F330" s="21"/>
      <c r="G330" s="189" t="s">
        <v>353</v>
      </c>
      <c r="H330" s="190">
        <v>2</v>
      </c>
      <c r="I330" s="191">
        <f t="shared" si="21"/>
        <v>5730</v>
      </c>
      <c r="J330" s="190">
        <v>11460</v>
      </c>
      <c r="K330" s="187" t="s">
        <v>45</v>
      </c>
      <c r="L330" s="187" t="s">
        <v>32</v>
      </c>
      <c r="M330" s="135"/>
    </row>
    <row r="331" spans="1:13" s="101" customFormat="1" ht="38.25" customHeight="1" outlineLevel="1" x14ac:dyDescent="0.2">
      <c r="A331" s="136">
        <v>31</v>
      </c>
      <c r="B331" s="193" t="s">
        <v>858</v>
      </c>
      <c r="C331" s="119" t="s">
        <v>527</v>
      </c>
      <c r="D331" s="20" t="s">
        <v>675</v>
      </c>
      <c r="E331" s="21" t="s">
        <v>26</v>
      </c>
      <c r="F331" s="21"/>
      <c r="G331" s="189" t="s">
        <v>353</v>
      </c>
      <c r="H331" s="190">
        <v>1</v>
      </c>
      <c r="I331" s="191">
        <f t="shared" si="21"/>
        <v>25700</v>
      </c>
      <c r="J331" s="190">
        <v>25700</v>
      </c>
      <c r="K331" s="187" t="s">
        <v>45</v>
      </c>
      <c r="L331" s="187" t="s">
        <v>32</v>
      </c>
      <c r="M331" s="135"/>
    </row>
    <row r="332" spans="1:13" s="101" customFormat="1" ht="38.25" customHeight="1" outlineLevel="1" x14ac:dyDescent="0.2">
      <c r="A332" s="136">
        <v>32</v>
      </c>
      <c r="B332" s="193" t="s">
        <v>859</v>
      </c>
      <c r="C332" s="119" t="s">
        <v>527</v>
      </c>
      <c r="D332" s="20" t="s">
        <v>675</v>
      </c>
      <c r="E332" s="21" t="s">
        <v>26</v>
      </c>
      <c r="F332" s="21"/>
      <c r="G332" s="189" t="s">
        <v>353</v>
      </c>
      <c r="H332" s="190">
        <v>1</v>
      </c>
      <c r="I332" s="191">
        <f t="shared" si="21"/>
        <v>16240</v>
      </c>
      <c r="J332" s="190">
        <v>16240</v>
      </c>
      <c r="K332" s="187" t="s">
        <v>45</v>
      </c>
      <c r="L332" s="187" t="s">
        <v>32</v>
      </c>
      <c r="M332" s="135"/>
    </row>
    <row r="333" spans="1:13" s="101" customFormat="1" ht="38.25" customHeight="1" outlineLevel="1" x14ac:dyDescent="0.2">
      <c r="A333" s="136">
        <v>33</v>
      </c>
      <c r="B333" s="193" t="s">
        <v>594</v>
      </c>
      <c r="C333" s="119" t="s">
        <v>527</v>
      </c>
      <c r="D333" s="20" t="s">
        <v>675</v>
      </c>
      <c r="E333" s="21" t="s">
        <v>26</v>
      </c>
      <c r="F333" s="21"/>
      <c r="G333" s="189" t="s">
        <v>353</v>
      </c>
      <c r="H333" s="190">
        <v>10</v>
      </c>
      <c r="I333" s="191">
        <f t="shared" si="21"/>
        <v>8000</v>
      </c>
      <c r="J333" s="190">
        <v>80000</v>
      </c>
      <c r="K333" s="187" t="s">
        <v>45</v>
      </c>
      <c r="L333" s="187" t="s">
        <v>32</v>
      </c>
      <c r="M333" s="135"/>
    </row>
    <row r="334" spans="1:13" s="101" customFormat="1" ht="38.25" customHeight="1" outlineLevel="1" x14ac:dyDescent="0.2">
      <c r="A334" s="136">
        <v>34</v>
      </c>
      <c r="B334" s="193" t="s">
        <v>860</v>
      </c>
      <c r="C334" s="119" t="s">
        <v>527</v>
      </c>
      <c r="D334" s="20" t="s">
        <v>675</v>
      </c>
      <c r="E334" s="21" t="s">
        <v>26</v>
      </c>
      <c r="F334" s="21"/>
      <c r="G334" s="189" t="s">
        <v>353</v>
      </c>
      <c r="H334" s="190">
        <v>15</v>
      </c>
      <c r="I334" s="191">
        <f t="shared" si="21"/>
        <v>1500</v>
      </c>
      <c r="J334" s="190">
        <v>22500</v>
      </c>
      <c r="K334" s="187" t="s">
        <v>45</v>
      </c>
      <c r="L334" s="187" t="s">
        <v>32</v>
      </c>
      <c r="M334" s="135"/>
    </row>
    <row r="335" spans="1:13" s="101" customFormat="1" ht="38.25" customHeight="1" outlineLevel="1" x14ac:dyDescent="0.2">
      <c r="A335" s="136">
        <v>35</v>
      </c>
      <c r="B335" s="193" t="s">
        <v>861</v>
      </c>
      <c r="C335" s="119" t="s">
        <v>527</v>
      </c>
      <c r="D335" s="20" t="s">
        <v>675</v>
      </c>
      <c r="E335" s="21" t="s">
        <v>26</v>
      </c>
      <c r="F335" s="21"/>
      <c r="G335" s="189" t="s">
        <v>353</v>
      </c>
      <c r="H335" s="190">
        <v>10</v>
      </c>
      <c r="I335" s="191">
        <f t="shared" si="21"/>
        <v>7000</v>
      </c>
      <c r="J335" s="190">
        <v>70000</v>
      </c>
      <c r="K335" s="187" t="s">
        <v>45</v>
      </c>
      <c r="L335" s="187" t="s">
        <v>32</v>
      </c>
      <c r="M335" s="135"/>
    </row>
    <row r="336" spans="1:13" s="101" customFormat="1" ht="38.25" customHeight="1" outlineLevel="1" x14ac:dyDescent="0.2">
      <c r="A336" s="136">
        <v>36</v>
      </c>
      <c r="B336" s="193" t="s">
        <v>862</v>
      </c>
      <c r="C336" s="119" t="s">
        <v>527</v>
      </c>
      <c r="D336" s="20" t="s">
        <v>675</v>
      </c>
      <c r="E336" s="21" t="s">
        <v>26</v>
      </c>
      <c r="F336" s="21"/>
      <c r="G336" s="189" t="s">
        <v>353</v>
      </c>
      <c r="H336" s="190">
        <v>15</v>
      </c>
      <c r="I336" s="191">
        <f t="shared" si="21"/>
        <v>6020</v>
      </c>
      <c r="J336" s="190">
        <v>90300</v>
      </c>
      <c r="K336" s="187" t="s">
        <v>45</v>
      </c>
      <c r="L336" s="187" t="s">
        <v>32</v>
      </c>
      <c r="M336" s="135"/>
    </row>
    <row r="337" spans="1:14" s="101" customFormat="1" ht="38.25" customHeight="1" outlineLevel="1" x14ac:dyDescent="0.2">
      <c r="A337" s="136">
        <v>37</v>
      </c>
      <c r="B337" s="193" t="s">
        <v>863</v>
      </c>
      <c r="C337" s="119" t="s">
        <v>527</v>
      </c>
      <c r="D337" s="20" t="s">
        <v>675</v>
      </c>
      <c r="E337" s="21" t="s">
        <v>26</v>
      </c>
      <c r="F337" s="21"/>
      <c r="G337" s="189" t="s">
        <v>353</v>
      </c>
      <c r="H337" s="190">
        <v>20</v>
      </c>
      <c r="I337" s="191">
        <f t="shared" si="21"/>
        <v>25000</v>
      </c>
      <c r="J337" s="190">
        <v>500000</v>
      </c>
      <c r="K337" s="187" t="s">
        <v>45</v>
      </c>
      <c r="L337" s="187" t="s">
        <v>32</v>
      </c>
      <c r="M337" s="135"/>
    </row>
    <row r="338" spans="1:14" s="101" customFormat="1" ht="38.25" customHeight="1" outlineLevel="1" x14ac:dyDescent="0.2">
      <c r="A338" s="136">
        <v>38</v>
      </c>
      <c r="B338" s="193" t="s">
        <v>864</v>
      </c>
      <c r="C338" s="119" t="s">
        <v>527</v>
      </c>
      <c r="D338" s="20" t="s">
        <v>675</v>
      </c>
      <c r="E338" s="21" t="s">
        <v>26</v>
      </c>
      <c r="F338" s="21"/>
      <c r="G338" s="189" t="s">
        <v>353</v>
      </c>
      <c r="H338" s="190">
        <v>20</v>
      </c>
      <c r="I338" s="191">
        <f t="shared" si="21"/>
        <v>10220</v>
      </c>
      <c r="J338" s="190">
        <v>204400</v>
      </c>
      <c r="K338" s="187" t="s">
        <v>45</v>
      </c>
      <c r="L338" s="187" t="s">
        <v>32</v>
      </c>
      <c r="M338" s="135"/>
    </row>
    <row r="339" spans="1:14" s="101" customFormat="1" ht="38.25" customHeight="1" outlineLevel="1" x14ac:dyDescent="0.2">
      <c r="A339" s="136">
        <v>39</v>
      </c>
      <c r="B339" s="193" t="s">
        <v>865</v>
      </c>
      <c r="C339" s="119" t="s">
        <v>527</v>
      </c>
      <c r="D339" s="20" t="s">
        <v>675</v>
      </c>
      <c r="E339" s="21" t="s">
        <v>26</v>
      </c>
      <c r="F339" s="21"/>
      <c r="G339" s="189" t="s">
        <v>353</v>
      </c>
      <c r="H339" s="190">
        <v>20</v>
      </c>
      <c r="I339" s="191">
        <f t="shared" si="21"/>
        <v>8240</v>
      </c>
      <c r="J339" s="190">
        <v>164800</v>
      </c>
      <c r="K339" s="187" t="s">
        <v>45</v>
      </c>
      <c r="L339" s="187" t="s">
        <v>32</v>
      </c>
      <c r="M339" s="135"/>
    </row>
    <row r="340" spans="1:14" s="101" customFormat="1" ht="38.25" customHeight="1" outlineLevel="1" x14ac:dyDescent="0.2">
      <c r="A340" s="136">
        <v>40</v>
      </c>
      <c r="B340" s="193" t="s">
        <v>866</v>
      </c>
      <c r="C340" s="119" t="s">
        <v>527</v>
      </c>
      <c r="D340" s="20" t="s">
        <v>675</v>
      </c>
      <c r="E340" s="21" t="s">
        <v>26</v>
      </c>
      <c r="F340" s="21"/>
      <c r="G340" s="189" t="s">
        <v>353</v>
      </c>
      <c r="H340" s="190">
        <v>40</v>
      </c>
      <c r="I340" s="191">
        <f t="shared" si="21"/>
        <v>9000</v>
      </c>
      <c r="J340" s="190">
        <v>360000</v>
      </c>
      <c r="K340" s="187" t="s">
        <v>45</v>
      </c>
      <c r="L340" s="187" t="s">
        <v>32</v>
      </c>
      <c r="M340" s="135"/>
    </row>
    <row r="341" spans="1:14" s="101" customFormat="1" ht="38.25" customHeight="1" outlineLevel="1" x14ac:dyDescent="0.2">
      <c r="A341" s="136">
        <v>41</v>
      </c>
      <c r="B341" s="193" t="s">
        <v>867</v>
      </c>
      <c r="C341" s="119" t="s">
        <v>527</v>
      </c>
      <c r="D341" s="20" t="s">
        <v>675</v>
      </c>
      <c r="E341" s="21" t="s">
        <v>26</v>
      </c>
      <c r="F341" s="21" t="s">
        <v>37</v>
      </c>
      <c r="G341" s="189" t="s">
        <v>353</v>
      </c>
      <c r="H341" s="190">
        <v>50</v>
      </c>
      <c r="I341" s="191">
        <f t="shared" si="21"/>
        <v>1530</v>
      </c>
      <c r="J341" s="190">
        <v>76500</v>
      </c>
      <c r="K341" s="187" t="s">
        <v>45</v>
      </c>
      <c r="L341" s="187" t="s">
        <v>32</v>
      </c>
      <c r="M341" s="135"/>
    </row>
    <row r="342" spans="1:14" s="101" customFormat="1" ht="35.25" customHeight="1" outlineLevel="1" x14ac:dyDescent="0.2">
      <c r="A342" s="136">
        <v>42</v>
      </c>
      <c r="B342" s="193" t="s">
        <v>868</v>
      </c>
      <c r="C342" s="119" t="s">
        <v>527</v>
      </c>
      <c r="D342" s="20" t="s">
        <v>675</v>
      </c>
      <c r="E342" s="21" t="s">
        <v>26</v>
      </c>
      <c r="F342" s="21" t="s">
        <v>37</v>
      </c>
      <c r="G342" s="192" t="s">
        <v>353</v>
      </c>
      <c r="H342" s="194">
        <v>2</v>
      </c>
      <c r="I342" s="191">
        <f t="shared" si="21"/>
        <v>15000</v>
      </c>
      <c r="J342" s="190">
        <v>30000</v>
      </c>
      <c r="K342" s="187" t="s">
        <v>45</v>
      </c>
      <c r="L342" s="187" t="s">
        <v>32</v>
      </c>
      <c r="M342" s="135"/>
    </row>
    <row r="343" spans="1:14" s="101" customFormat="1" ht="31.5" outlineLevel="1" x14ac:dyDescent="0.2">
      <c r="A343" s="136">
        <v>43</v>
      </c>
      <c r="B343" s="193" t="s">
        <v>869</v>
      </c>
      <c r="C343" s="119" t="s">
        <v>527</v>
      </c>
      <c r="D343" s="20" t="s">
        <v>675</v>
      </c>
      <c r="E343" s="21" t="s">
        <v>26</v>
      </c>
      <c r="F343" s="21"/>
      <c r="G343" s="192" t="s">
        <v>37</v>
      </c>
      <c r="H343" s="192">
        <v>40</v>
      </c>
      <c r="I343" s="191">
        <f t="shared" si="21"/>
        <v>3580</v>
      </c>
      <c r="J343" s="190">
        <v>143200</v>
      </c>
      <c r="K343" s="187" t="s">
        <v>45</v>
      </c>
      <c r="L343" s="187" t="s">
        <v>32</v>
      </c>
      <c r="M343" s="135"/>
    </row>
    <row r="344" spans="1:14" s="101" customFormat="1" ht="31.5" outlineLevel="1" x14ac:dyDescent="0.2">
      <c r="A344" s="136">
        <v>44</v>
      </c>
      <c r="B344" s="193" t="s">
        <v>383</v>
      </c>
      <c r="C344" s="119" t="s">
        <v>527</v>
      </c>
      <c r="D344" s="20" t="s">
        <v>675</v>
      </c>
      <c r="E344" s="21" t="s">
        <v>26</v>
      </c>
      <c r="F344" s="21"/>
      <c r="G344" s="192" t="s">
        <v>37</v>
      </c>
      <c r="H344" s="192">
        <v>22</v>
      </c>
      <c r="I344" s="191">
        <f t="shared" si="21"/>
        <v>3820</v>
      </c>
      <c r="J344" s="190">
        <v>84040</v>
      </c>
      <c r="K344" s="187" t="s">
        <v>45</v>
      </c>
      <c r="L344" s="187" t="s">
        <v>32</v>
      </c>
      <c r="M344" s="135"/>
    </row>
    <row r="345" spans="1:14" s="101" customFormat="1" ht="31.5" outlineLevel="1" x14ac:dyDescent="0.2">
      <c r="A345" s="136">
        <v>45</v>
      </c>
      <c r="B345" s="193" t="s">
        <v>488</v>
      </c>
      <c r="C345" s="119" t="s">
        <v>527</v>
      </c>
      <c r="D345" s="20" t="s">
        <v>675</v>
      </c>
      <c r="E345" s="21" t="s">
        <v>26</v>
      </c>
      <c r="F345" s="21"/>
      <c r="G345" s="192" t="s">
        <v>37</v>
      </c>
      <c r="H345" s="192">
        <v>10</v>
      </c>
      <c r="I345" s="191">
        <f t="shared" si="21"/>
        <v>10870</v>
      </c>
      <c r="J345" s="190">
        <v>108700</v>
      </c>
      <c r="K345" s="187" t="s">
        <v>45</v>
      </c>
      <c r="L345" s="187" t="s">
        <v>32</v>
      </c>
      <c r="M345" s="135"/>
    </row>
    <row r="346" spans="1:14" s="101" customFormat="1" ht="31.5" outlineLevel="1" x14ac:dyDescent="0.2">
      <c r="A346" s="136">
        <v>46</v>
      </c>
      <c r="B346" s="193" t="s">
        <v>870</v>
      </c>
      <c r="C346" s="119" t="s">
        <v>527</v>
      </c>
      <c r="D346" s="20" t="s">
        <v>675</v>
      </c>
      <c r="E346" s="21" t="s">
        <v>26</v>
      </c>
      <c r="F346" s="21" t="s">
        <v>37</v>
      </c>
      <c r="G346" s="192" t="s">
        <v>353</v>
      </c>
      <c r="H346" s="192">
        <v>50</v>
      </c>
      <c r="I346" s="195">
        <f t="shared" si="21"/>
        <v>7946.4285714285706</v>
      </c>
      <c r="J346" s="190">
        <v>397321.42857142852</v>
      </c>
      <c r="K346" s="187" t="s">
        <v>45</v>
      </c>
      <c r="L346" s="187" t="s">
        <v>32</v>
      </c>
      <c r="M346" s="135"/>
    </row>
    <row r="347" spans="1:14" s="101" customFormat="1" ht="47.25" outlineLevel="1" x14ac:dyDescent="0.2">
      <c r="A347" s="136">
        <v>47</v>
      </c>
      <c r="B347" s="193" t="s">
        <v>871</v>
      </c>
      <c r="C347" s="119" t="s">
        <v>527</v>
      </c>
      <c r="D347" s="20" t="s">
        <v>675</v>
      </c>
      <c r="E347" s="21" t="s">
        <v>26</v>
      </c>
      <c r="F347" s="21" t="s">
        <v>37</v>
      </c>
      <c r="G347" s="189" t="s">
        <v>356</v>
      </c>
      <c r="H347" s="190">
        <v>60</v>
      </c>
      <c r="I347" s="195">
        <f t="shared" si="21"/>
        <v>6800</v>
      </c>
      <c r="J347" s="190">
        <v>408000</v>
      </c>
      <c r="K347" s="187" t="s">
        <v>45</v>
      </c>
      <c r="L347" s="187" t="s">
        <v>32</v>
      </c>
      <c r="M347" s="135"/>
    </row>
    <row r="348" spans="1:14" s="101" customFormat="1" ht="31.5" outlineLevel="1" x14ac:dyDescent="0.2">
      <c r="A348" s="136">
        <v>48</v>
      </c>
      <c r="B348" s="193" t="s">
        <v>872</v>
      </c>
      <c r="C348" s="119" t="s">
        <v>527</v>
      </c>
      <c r="D348" s="20" t="s">
        <v>675</v>
      </c>
      <c r="E348" s="21" t="s">
        <v>26</v>
      </c>
      <c r="F348" s="21" t="s">
        <v>37</v>
      </c>
      <c r="G348" s="192" t="s">
        <v>353</v>
      </c>
      <c r="H348" s="190">
        <v>1</v>
      </c>
      <c r="I348" s="191">
        <f t="shared" si="21"/>
        <v>12000</v>
      </c>
      <c r="J348" s="190">
        <v>12000</v>
      </c>
      <c r="K348" s="187" t="s">
        <v>45</v>
      </c>
      <c r="L348" s="187" t="s">
        <v>32</v>
      </c>
      <c r="M348" s="135"/>
    </row>
    <row r="349" spans="1:14" s="101" customFormat="1" ht="47.25" outlineLevel="1" x14ac:dyDescent="0.2">
      <c r="A349" s="136">
        <v>49</v>
      </c>
      <c r="B349" s="193" t="s">
        <v>873</v>
      </c>
      <c r="C349" s="119" t="s">
        <v>527</v>
      </c>
      <c r="D349" s="20" t="s">
        <v>675</v>
      </c>
      <c r="E349" s="21" t="s">
        <v>26</v>
      </c>
      <c r="F349" s="21" t="s">
        <v>37</v>
      </c>
      <c r="G349" s="192" t="s">
        <v>353</v>
      </c>
      <c r="H349" s="190">
        <v>10</v>
      </c>
      <c r="I349" s="191">
        <f t="shared" si="21"/>
        <v>3750</v>
      </c>
      <c r="J349" s="190">
        <v>37500</v>
      </c>
      <c r="K349" s="187" t="s">
        <v>45</v>
      </c>
      <c r="L349" s="187" t="s">
        <v>32</v>
      </c>
      <c r="M349" s="135"/>
    </row>
    <row r="350" spans="1:14" s="102" customFormat="1" ht="21" customHeight="1" x14ac:dyDescent="0.25">
      <c r="A350" s="402" t="s">
        <v>437</v>
      </c>
      <c r="B350" s="403"/>
      <c r="C350" s="403"/>
      <c r="D350" s="403"/>
      <c r="E350" s="403"/>
      <c r="F350" s="403"/>
      <c r="G350" s="403"/>
      <c r="H350" s="403"/>
      <c r="I350" s="404"/>
      <c r="J350" s="116">
        <f>SUM(J351:J371)</f>
        <v>524200</v>
      </c>
      <c r="K350" s="127"/>
      <c r="L350" s="127"/>
      <c r="M350" s="99"/>
      <c r="N350" s="99"/>
    </row>
    <row r="351" spans="1:14" s="101" customFormat="1" ht="31.5" outlineLevel="1" x14ac:dyDescent="0.2">
      <c r="A351" s="136">
        <v>1</v>
      </c>
      <c r="B351" s="349" t="s">
        <v>886</v>
      </c>
      <c r="C351" s="119" t="s">
        <v>527</v>
      </c>
      <c r="D351" s="20" t="s">
        <v>675</v>
      </c>
      <c r="E351" s="21" t="s">
        <v>26</v>
      </c>
      <c r="F351" s="21" t="s">
        <v>37</v>
      </c>
      <c r="G351" s="189" t="s">
        <v>353</v>
      </c>
      <c r="H351" s="190">
        <v>5</v>
      </c>
      <c r="I351" s="191">
        <f t="shared" ref="I351:I371" si="22">J351/H351</f>
        <v>4500</v>
      </c>
      <c r="J351" s="190">
        <v>22500</v>
      </c>
      <c r="K351" s="187" t="s">
        <v>45</v>
      </c>
      <c r="L351" s="187" t="s">
        <v>32</v>
      </c>
      <c r="M351" s="135"/>
    </row>
    <row r="352" spans="1:14" s="101" customFormat="1" ht="31.5" outlineLevel="1" x14ac:dyDescent="0.2">
      <c r="A352" s="136">
        <v>2</v>
      </c>
      <c r="B352" s="349" t="s">
        <v>887</v>
      </c>
      <c r="C352" s="119" t="s">
        <v>527</v>
      </c>
      <c r="D352" s="20" t="s">
        <v>675</v>
      </c>
      <c r="E352" s="21" t="s">
        <v>26</v>
      </c>
      <c r="F352" s="21" t="s">
        <v>37</v>
      </c>
      <c r="G352" s="189" t="s">
        <v>353</v>
      </c>
      <c r="H352" s="190">
        <v>5</v>
      </c>
      <c r="I352" s="191">
        <f t="shared" si="22"/>
        <v>4500</v>
      </c>
      <c r="J352" s="190">
        <v>22500</v>
      </c>
      <c r="K352" s="187" t="s">
        <v>45</v>
      </c>
      <c r="L352" s="187" t="s">
        <v>32</v>
      </c>
      <c r="M352" s="135"/>
    </row>
    <row r="353" spans="1:13" s="101" customFormat="1" ht="31.5" outlineLevel="1" x14ac:dyDescent="0.2">
      <c r="A353" s="136">
        <v>3</v>
      </c>
      <c r="B353" s="349" t="s">
        <v>888</v>
      </c>
      <c r="C353" s="119" t="s">
        <v>527</v>
      </c>
      <c r="D353" s="20" t="s">
        <v>675</v>
      </c>
      <c r="E353" s="21" t="s">
        <v>26</v>
      </c>
      <c r="F353" s="21"/>
      <c r="G353" s="189" t="s">
        <v>353</v>
      </c>
      <c r="H353" s="190">
        <v>5</v>
      </c>
      <c r="I353" s="191">
        <f t="shared" si="22"/>
        <v>4500</v>
      </c>
      <c r="J353" s="190">
        <v>22500</v>
      </c>
      <c r="K353" s="187" t="s">
        <v>45</v>
      </c>
      <c r="L353" s="187" t="s">
        <v>32</v>
      </c>
      <c r="M353" s="135"/>
    </row>
    <row r="354" spans="1:13" s="101" customFormat="1" ht="31.5" outlineLevel="1" x14ac:dyDescent="0.2">
      <c r="A354" s="136">
        <v>4</v>
      </c>
      <c r="B354" s="349" t="s">
        <v>889</v>
      </c>
      <c r="C354" s="119" t="s">
        <v>527</v>
      </c>
      <c r="D354" s="20" t="s">
        <v>675</v>
      </c>
      <c r="E354" s="21" t="s">
        <v>26</v>
      </c>
      <c r="F354" s="21"/>
      <c r="G354" s="189" t="s">
        <v>353</v>
      </c>
      <c r="H354" s="190">
        <v>5</v>
      </c>
      <c r="I354" s="191">
        <f t="shared" si="22"/>
        <v>4800</v>
      </c>
      <c r="J354" s="190">
        <v>24000</v>
      </c>
      <c r="K354" s="187" t="s">
        <v>45</v>
      </c>
      <c r="L354" s="187" t="s">
        <v>32</v>
      </c>
      <c r="M354" s="135"/>
    </row>
    <row r="355" spans="1:13" s="101" customFormat="1" ht="31.5" outlineLevel="1" x14ac:dyDescent="0.2">
      <c r="A355" s="136">
        <v>5</v>
      </c>
      <c r="B355" s="349" t="s">
        <v>890</v>
      </c>
      <c r="C355" s="119" t="s">
        <v>527</v>
      </c>
      <c r="D355" s="20" t="s">
        <v>675</v>
      </c>
      <c r="E355" s="21" t="s">
        <v>26</v>
      </c>
      <c r="F355" s="21"/>
      <c r="G355" s="189" t="s">
        <v>353</v>
      </c>
      <c r="H355" s="190">
        <v>5</v>
      </c>
      <c r="I355" s="191">
        <f t="shared" si="22"/>
        <v>4800</v>
      </c>
      <c r="J355" s="190">
        <v>24000</v>
      </c>
      <c r="K355" s="187" t="s">
        <v>45</v>
      </c>
      <c r="L355" s="187" t="s">
        <v>32</v>
      </c>
      <c r="M355" s="135"/>
    </row>
    <row r="356" spans="1:13" s="101" customFormat="1" ht="31.5" outlineLevel="1" x14ac:dyDescent="0.2">
      <c r="A356" s="136">
        <v>6</v>
      </c>
      <c r="B356" s="349" t="s">
        <v>891</v>
      </c>
      <c r="C356" s="119" t="s">
        <v>527</v>
      </c>
      <c r="D356" s="20" t="s">
        <v>675</v>
      </c>
      <c r="E356" s="21" t="s">
        <v>26</v>
      </c>
      <c r="F356" s="21"/>
      <c r="G356" s="189" t="s">
        <v>353</v>
      </c>
      <c r="H356" s="190">
        <v>5</v>
      </c>
      <c r="I356" s="191">
        <f t="shared" si="22"/>
        <v>6500</v>
      </c>
      <c r="J356" s="190">
        <v>32500</v>
      </c>
      <c r="K356" s="187" t="s">
        <v>45</v>
      </c>
      <c r="L356" s="187" t="s">
        <v>32</v>
      </c>
      <c r="M356" s="135"/>
    </row>
    <row r="357" spans="1:13" s="101" customFormat="1" ht="31.5" outlineLevel="1" x14ac:dyDescent="0.2">
      <c r="A357" s="136">
        <v>7</v>
      </c>
      <c r="B357" s="349" t="s">
        <v>892</v>
      </c>
      <c r="C357" s="119" t="s">
        <v>527</v>
      </c>
      <c r="D357" s="20" t="s">
        <v>675</v>
      </c>
      <c r="E357" s="21" t="s">
        <v>26</v>
      </c>
      <c r="F357" s="21"/>
      <c r="G357" s="189" t="s">
        <v>353</v>
      </c>
      <c r="H357" s="190">
        <v>5</v>
      </c>
      <c r="I357" s="191">
        <f t="shared" si="22"/>
        <v>6700</v>
      </c>
      <c r="J357" s="190">
        <v>33500</v>
      </c>
      <c r="K357" s="187" t="s">
        <v>45</v>
      </c>
      <c r="L357" s="187" t="s">
        <v>32</v>
      </c>
      <c r="M357" s="135"/>
    </row>
    <row r="358" spans="1:13" s="101" customFormat="1" ht="31.5" outlineLevel="1" x14ac:dyDescent="0.2">
      <c r="A358" s="136">
        <v>8</v>
      </c>
      <c r="B358" s="349" t="s">
        <v>893</v>
      </c>
      <c r="C358" s="119" t="s">
        <v>527</v>
      </c>
      <c r="D358" s="20" t="s">
        <v>675</v>
      </c>
      <c r="E358" s="21" t="s">
        <v>26</v>
      </c>
      <c r="F358" s="21"/>
      <c r="G358" s="189" t="s">
        <v>353</v>
      </c>
      <c r="H358" s="190">
        <v>5</v>
      </c>
      <c r="I358" s="191">
        <f t="shared" si="22"/>
        <v>6700</v>
      </c>
      <c r="J358" s="190">
        <v>33500</v>
      </c>
      <c r="K358" s="187" t="s">
        <v>45</v>
      </c>
      <c r="L358" s="187" t="s">
        <v>32</v>
      </c>
      <c r="M358" s="135"/>
    </row>
    <row r="359" spans="1:13" s="101" customFormat="1" ht="31.5" outlineLevel="1" x14ac:dyDescent="0.2">
      <c r="A359" s="136">
        <v>9</v>
      </c>
      <c r="B359" s="349" t="s">
        <v>894</v>
      </c>
      <c r="C359" s="119" t="s">
        <v>527</v>
      </c>
      <c r="D359" s="20" t="s">
        <v>675</v>
      </c>
      <c r="E359" s="21" t="s">
        <v>26</v>
      </c>
      <c r="F359" s="21"/>
      <c r="G359" s="189" t="s">
        <v>353</v>
      </c>
      <c r="H359" s="190">
        <v>5</v>
      </c>
      <c r="I359" s="191">
        <f t="shared" si="22"/>
        <v>9500</v>
      </c>
      <c r="J359" s="190">
        <v>47500</v>
      </c>
      <c r="K359" s="187" t="s">
        <v>45</v>
      </c>
      <c r="L359" s="187" t="s">
        <v>32</v>
      </c>
      <c r="M359" s="135"/>
    </row>
    <row r="360" spans="1:13" s="101" customFormat="1" ht="31.5" outlineLevel="1" x14ac:dyDescent="0.2">
      <c r="A360" s="136">
        <v>10</v>
      </c>
      <c r="B360" s="349" t="s">
        <v>895</v>
      </c>
      <c r="C360" s="119" t="s">
        <v>527</v>
      </c>
      <c r="D360" s="20" t="s">
        <v>675</v>
      </c>
      <c r="E360" s="21" t="s">
        <v>26</v>
      </c>
      <c r="F360" s="21"/>
      <c r="G360" s="189" t="s">
        <v>353</v>
      </c>
      <c r="H360" s="190">
        <v>5</v>
      </c>
      <c r="I360" s="191">
        <f t="shared" si="22"/>
        <v>11500</v>
      </c>
      <c r="J360" s="190">
        <v>57500</v>
      </c>
      <c r="K360" s="187" t="s">
        <v>45</v>
      </c>
      <c r="L360" s="187" t="s">
        <v>32</v>
      </c>
      <c r="M360" s="135"/>
    </row>
    <row r="361" spans="1:13" s="101" customFormat="1" ht="31.5" outlineLevel="1" x14ac:dyDescent="0.2">
      <c r="A361" s="136">
        <v>11</v>
      </c>
      <c r="B361" s="349" t="s">
        <v>875</v>
      </c>
      <c r="C361" s="119" t="s">
        <v>527</v>
      </c>
      <c r="D361" s="20" t="s">
        <v>675</v>
      </c>
      <c r="E361" s="21" t="s">
        <v>26</v>
      </c>
      <c r="F361" s="21"/>
      <c r="G361" s="189" t="s">
        <v>353</v>
      </c>
      <c r="H361" s="190">
        <v>10</v>
      </c>
      <c r="I361" s="191">
        <f t="shared" si="22"/>
        <v>600</v>
      </c>
      <c r="J361" s="190">
        <v>6000</v>
      </c>
      <c r="K361" s="187" t="s">
        <v>45</v>
      </c>
      <c r="L361" s="187" t="s">
        <v>32</v>
      </c>
      <c r="M361" s="135"/>
    </row>
    <row r="362" spans="1:13" s="101" customFormat="1" ht="31.5" outlineLevel="1" x14ac:dyDescent="0.2">
      <c r="A362" s="136">
        <v>12</v>
      </c>
      <c r="B362" s="349" t="s">
        <v>876</v>
      </c>
      <c r="C362" s="119" t="s">
        <v>527</v>
      </c>
      <c r="D362" s="20" t="s">
        <v>675</v>
      </c>
      <c r="E362" s="21" t="s">
        <v>26</v>
      </c>
      <c r="F362" s="21"/>
      <c r="G362" s="189" t="s">
        <v>353</v>
      </c>
      <c r="H362" s="190">
        <v>10</v>
      </c>
      <c r="I362" s="191">
        <f t="shared" si="22"/>
        <v>850</v>
      </c>
      <c r="J362" s="190">
        <v>8500</v>
      </c>
      <c r="K362" s="187" t="s">
        <v>45</v>
      </c>
      <c r="L362" s="187" t="s">
        <v>32</v>
      </c>
      <c r="M362" s="135"/>
    </row>
    <row r="363" spans="1:13" s="101" customFormat="1" ht="31.5" outlineLevel="1" x14ac:dyDescent="0.2">
      <c r="A363" s="136">
        <v>13</v>
      </c>
      <c r="B363" s="349" t="s">
        <v>877</v>
      </c>
      <c r="C363" s="119" t="s">
        <v>527</v>
      </c>
      <c r="D363" s="20" t="s">
        <v>675</v>
      </c>
      <c r="E363" s="21" t="s">
        <v>26</v>
      </c>
      <c r="F363" s="21"/>
      <c r="G363" s="189" t="s">
        <v>353</v>
      </c>
      <c r="H363" s="190">
        <v>10</v>
      </c>
      <c r="I363" s="191">
        <f t="shared" si="22"/>
        <v>650</v>
      </c>
      <c r="J363" s="190">
        <v>6500</v>
      </c>
      <c r="K363" s="187" t="s">
        <v>45</v>
      </c>
      <c r="L363" s="187" t="s">
        <v>32</v>
      </c>
      <c r="M363" s="135"/>
    </row>
    <row r="364" spans="1:13" s="101" customFormat="1" ht="31.5" outlineLevel="1" x14ac:dyDescent="0.2">
      <c r="A364" s="136">
        <v>14</v>
      </c>
      <c r="B364" s="349" t="s">
        <v>878</v>
      </c>
      <c r="C364" s="119" t="s">
        <v>527</v>
      </c>
      <c r="D364" s="20" t="s">
        <v>675</v>
      </c>
      <c r="E364" s="21" t="s">
        <v>26</v>
      </c>
      <c r="F364" s="21"/>
      <c r="G364" s="189" t="s">
        <v>353</v>
      </c>
      <c r="H364" s="190">
        <v>10</v>
      </c>
      <c r="I364" s="191">
        <f t="shared" si="22"/>
        <v>900</v>
      </c>
      <c r="J364" s="190">
        <v>9000</v>
      </c>
      <c r="K364" s="187" t="s">
        <v>45</v>
      </c>
      <c r="L364" s="187" t="s">
        <v>32</v>
      </c>
      <c r="M364" s="135"/>
    </row>
    <row r="365" spans="1:13" s="101" customFormat="1" ht="31.5" outlineLevel="1" x14ac:dyDescent="0.2">
      <c r="A365" s="136">
        <v>15</v>
      </c>
      <c r="B365" s="349" t="s">
        <v>879</v>
      </c>
      <c r="C365" s="119" t="s">
        <v>527</v>
      </c>
      <c r="D365" s="20" t="s">
        <v>675</v>
      </c>
      <c r="E365" s="21" t="s">
        <v>26</v>
      </c>
      <c r="F365" s="21"/>
      <c r="G365" s="189" t="s">
        <v>496</v>
      </c>
      <c r="H365" s="190">
        <v>1</v>
      </c>
      <c r="I365" s="191">
        <f t="shared" si="22"/>
        <v>9000</v>
      </c>
      <c r="J365" s="190">
        <v>9000</v>
      </c>
      <c r="K365" s="187" t="s">
        <v>45</v>
      </c>
      <c r="L365" s="187" t="s">
        <v>32</v>
      </c>
      <c r="M365" s="135"/>
    </row>
    <row r="366" spans="1:13" s="101" customFormat="1" ht="31.5" outlineLevel="1" x14ac:dyDescent="0.2">
      <c r="A366" s="136">
        <v>16</v>
      </c>
      <c r="B366" s="349" t="s">
        <v>880</v>
      </c>
      <c r="C366" s="119" t="s">
        <v>527</v>
      </c>
      <c r="D366" s="20" t="s">
        <v>675</v>
      </c>
      <c r="E366" s="21" t="s">
        <v>26</v>
      </c>
      <c r="F366" s="21"/>
      <c r="G366" s="189" t="s">
        <v>496</v>
      </c>
      <c r="H366" s="190">
        <v>1</v>
      </c>
      <c r="I366" s="191">
        <f t="shared" si="22"/>
        <v>12000</v>
      </c>
      <c r="J366" s="190">
        <v>12000</v>
      </c>
      <c r="K366" s="187" t="s">
        <v>45</v>
      </c>
      <c r="L366" s="187" t="s">
        <v>32</v>
      </c>
      <c r="M366" s="135"/>
    </row>
    <row r="367" spans="1:13" s="101" customFormat="1" ht="31.5" outlineLevel="1" x14ac:dyDescent="0.2">
      <c r="A367" s="136">
        <v>17</v>
      </c>
      <c r="B367" s="349" t="s">
        <v>881</v>
      </c>
      <c r="C367" s="119" t="s">
        <v>527</v>
      </c>
      <c r="D367" s="20" t="s">
        <v>675</v>
      </c>
      <c r="E367" s="21" t="s">
        <v>26</v>
      </c>
      <c r="F367" s="21"/>
      <c r="G367" s="189" t="s">
        <v>496</v>
      </c>
      <c r="H367" s="190">
        <v>1</v>
      </c>
      <c r="I367" s="191">
        <f t="shared" si="22"/>
        <v>15000</v>
      </c>
      <c r="J367" s="190">
        <v>15000</v>
      </c>
      <c r="K367" s="187" t="s">
        <v>45</v>
      </c>
      <c r="L367" s="187" t="s">
        <v>32</v>
      </c>
      <c r="M367" s="135"/>
    </row>
    <row r="368" spans="1:13" s="101" customFormat="1" ht="31.5" outlineLevel="1" x14ac:dyDescent="0.2">
      <c r="A368" s="136">
        <v>18</v>
      </c>
      <c r="B368" s="349" t="s">
        <v>882</v>
      </c>
      <c r="C368" s="119" t="s">
        <v>527</v>
      </c>
      <c r="D368" s="20" t="s">
        <v>675</v>
      </c>
      <c r="E368" s="21" t="s">
        <v>26</v>
      </c>
      <c r="F368" s="21"/>
      <c r="G368" s="189" t="s">
        <v>353</v>
      </c>
      <c r="H368" s="190">
        <v>10</v>
      </c>
      <c r="I368" s="191">
        <f t="shared" si="22"/>
        <v>1820</v>
      </c>
      <c r="J368" s="190">
        <v>18200</v>
      </c>
      <c r="K368" s="187" t="s">
        <v>45</v>
      </c>
      <c r="L368" s="187" t="s">
        <v>32</v>
      </c>
      <c r="M368" s="135"/>
    </row>
    <row r="369" spans="1:14" s="101" customFormat="1" ht="31.5" outlineLevel="1" x14ac:dyDescent="0.2">
      <c r="A369" s="136">
        <v>19</v>
      </c>
      <c r="B369" s="349" t="s">
        <v>883</v>
      </c>
      <c r="C369" s="119" t="s">
        <v>527</v>
      </c>
      <c r="D369" s="20" t="s">
        <v>675</v>
      </c>
      <c r="E369" s="21" t="s">
        <v>26</v>
      </c>
      <c r="F369" s="21"/>
      <c r="G369" s="189" t="s">
        <v>353</v>
      </c>
      <c r="H369" s="190">
        <v>10</v>
      </c>
      <c r="I369" s="191">
        <f t="shared" si="22"/>
        <v>2150</v>
      </c>
      <c r="J369" s="190">
        <v>21500</v>
      </c>
      <c r="K369" s="187" t="s">
        <v>45</v>
      </c>
      <c r="L369" s="187" t="s">
        <v>32</v>
      </c>
      <c r="M369" s="135"/>
    </row>
    <row r="370" spans="1:14" s="101" customFormat="1" ht="31.5" outlineLevel="1" x14ac:dyDescent="0.2">
      <c r="A370" s="136">
        <v>20</v>
      </c>
      <c r="B370" s="349" t="s">
        <v>884</v>
      </c>
      <c r="C370" s="119" t="s">
        <v>527</v>
      </c>
      <c r="D370" s="20" t="s">
        <v>675</v>
      </c>
      <c r="E370" s="21" t="s">
        <v>26</v>
      </c>
      <c r="F370" s="21"/>
      <c r="G370" s="189" t="s">
        <v>353</v>
      </c>
      <c r="H370" s="190">
        <v>10</v>
      </c>
      <c r="I370" s="191">
        <f t="shared" si="22"/>
        <v>3000</v>
      </c>
      <c r="J370" s="190">
        <v>30000</v>
      </c>
      <c r="K370" s="187" t="s">
        <v>45</v>
      </c>
      <c r="L370" s="187" t="s">
        <v>32</v>
      </c>
      <c r="M370" s="135"/>
    </row>
    <row r="371" spans="1:14" s="101" customFormat="1" ht="31.5" outlineLevel="1" x14ac:dyDescent="0.2">
      <c r="A371" s="136">
        <v>21</v>
      </c>
      <c r="B371" s="349" t="s">
        <v>885</v>
      </c>
      <c r="C371" s="119" t="s">
        <v>527</v>
      </c>
      <c r="D371" s="20" t="s">
        <v>675</v>
      </c>
      <c r="E371" s="21" t="s">
        <v>26</v>
      </c>
      <c r="F371" s="21" t="s">
        <v>37</v>
      </c>
      <c r="G371" s="189" t="s">
        <v>353</v>
      </c>
      <c r="H371" s="190">
        <v>10</v>
      </c>
      <c r="I371" s="191">
        <f t="shared" si="22"/>
        <v>6850</v>
      </c>
      <c r="J371" s="190">
        <v>68500</v>
      </c>
      <c r="K371" s="187" t="s">
        <v>45</v>
      </c>
      <c r="L371" s="187" t="s">
        <v>32</v>
      </c>
      <c r="M371" s="135"/>
    </row>
    <row r="372" spans="1:14" s="102" customFormat="1" ht="28.5" customHeight="1" x14ac:dyDescent="0.25">
      <c r="A372" s="402" t="s">
        <v>438</v>
      </c>
      <c r="B372" s="403"/>
      <c r="C372" s="403"/>
      <c r="D372" s="403"/>
      <c r="E372" s="403"/>
      <c r="F372" s="403"/>
      <c r="G372" s="403"/>
      <c r="H372" s="403"/>
      <c r="I372" s="404"/>
      <c r="J372" s="116">
        <f>SUM(J373:J399)</f>
        <v>2130357.1428571427</v>
      </c>
      <c r="K372" s="127"/>
      <c r="L372" s="127"/>
      <c r="M372" s="99"/>
      <c r="N372" s="99"/>
    </row>
    <row r="373" spans="1:14" s="101" customFormat="1" ht="31.5" outlineLevel="1" x14ac:dyDescent="0.2">
      <c r="A373" s="196">
        <v>1</v>
      </c>
      <c r="B373" s="188" t="s">
        <v>595</v>
      </c>
      <c r="C373" s="119" t="s">
        <v>527</v>
      </c>
      <c r="D373" s="20" t="s">
        <v>675</v>
      </c>
      <c r="E373" s="21" t="s">
        <v>26</v>
      </c>
      <c r="F373" s="21" t="s">
        <v>37</v>
      </c>
      <c r="G373" s="189" t="s">
        <v>358</v>
      </c>
      <c r="H373" s="190">
        <v>55</v>
      </c>
      <c r="I373" s="195">
        <f t="shared" ref="I373:I399" si="23">J373/H373</f>
        <v>1160.7142857142856</v>
      </c>
      <c r="J373" s="190">
        <v>63839.285714285703</v>
      </c>
      <c r="K373" s="187" t="s">
        <v>45</v>
      </c>
      <c r="L373" s="187" t="s">
        <v>32</v>
      </c>
      <c r="M373" s="135"/>
    </row>
    <row r="374" spans="1:14" s="101" customFormat="1" ht="30" customHeight="1" outlineLevel="1" x14ac:dyDescent="0.2">
      <c r="A374" s="196">
        <v>2</v>
      </c>
      <c r="B374" s="188" t="s">
        <v>596</v>
      </c>
      <c r="C374" s="197" t="s">
        <v>527</v>
      </c>
      <c r="D374" s="20" t="s">
        <v>675</v>
      </c>
      <c r="E374" s="21" t="s">
        <v>26</v>
      </c>
      <c r="F374" s="21" t="s">
        <v>37</v>
      </c>
      <c r="G374" s="189" t="s">
        <v>358</v>
      </c>
      <c r="H374" s="190">
        <v>140</v>
      </c>
      <c r="I374" s="195">
        <f t="shared" si="23"/>
        <v>1160.7142857142856</v>
      </c>
      <c r="J374" s="190">
        <v>162499.99999999997</v>
      </c>
      <c r="K374" s="187" t="s">
        <v>45</v>
      </c>
      <c r="L374" s="187" t="s">
        <v>32</v>
      </c>
      <c r="M374" s="135"/>
    </row>
    <row r="375" spans="1:14" s="101" customFormat="1" ht="31.5" outlineLevel="1" x14ac:dyDescent="0.2">
      <c r="A375" s="196">
        <v>3</v>
      </c>
      <c r="B375" s="188" t="s">
        <v>597</v>
      </c>
      <c r="C375" s="197" t="s">
        <v>527</v>
      </c>
      <c r="D375" s="20" t="s">
        <v>675</v>
      </c>
      <c r="E375" s="21" t="s">
        <v>26</v>
      </c>
      <c r="F375" s="21" t="s">
        <v>37</v>
      </c>
      <c r="G375" s="189" t="s">
        <v>358</v>
      </c>
      <c r="H375" s="190">
        <v>160</v>
      </c>
      <c r="I375" s="195">
        <f t="shared" si="23"/>
        <v>1160.7142857142856</v>
      </c>
      <c r="J375" s="190">
        <v>185714.28571428568</v>
      </c>
      <c r="K375" s="187" t="s">
        <v>45</v>
      </c>
      <c r="L375" s="187" t="s">
        <v>32</v>
      </c>
      <c r="M375" s="135"/>
    </row>
    <row r="376" spans="1:14" s="101" customFormat="1" ht="31.5" outlineLevel="1" x14ac:dyDescent="0.2">
      <c r="A376" s="196">
        <v>4</v>
      </c>
      <c r="B376" s="188" t="s">
        <v>598</v>
      </c>
      <c r="C376" s="197" t="s">
        <v>527</v>
      </c>
      <c r="D376" s="20" t="s">
        <v>675</v>
      </c>
      <c r="E376" s="21" t="s">
        <v>26</v>
      </c>
      <c r="F376" s="21" t="s">
        <v>37</v>
      </c>
      <c r="G376" s="189" t="s">
        <v>358</v>
      </c>
      <c r="H376" s="190">
        <v>120</v>
      </c>
      <c r="I376" s="195">
        <f t="shared" si="23"/>
        <v>1160.7142857142856</v>
      </c>
      <c r="J376" s="190">
        <v>139285.71428571426</v>
      </c>
      <c r="K376" s="187" t="s">
        <v>45</v>
      </c>
      <c r="L376" s="187" t="s">
        <v>32</v>
      </c>
      <c r="M376" s="135"/>
    </row>
    <row r="377" spans="1:14" s="101" customFormat="1" ht="31.5" outlineLevel="1" x14ac:dyDescent="0.2">
      <c r="A377" s="196">
        <v>5</v>
      </c>
      <c r="B377" s="188" t="s">
        <v>599</v>
      </c>
      <c r="C377" s="197" t="s">
        <v>527</v>
      </c>
      <c r="D377" s="20" t="s">
        <v>675</v>
      </c>
      <c r="E377" s="21" t="s">
        <v>26</v>
      </c>
      <c r="F377" s="21"/>
      <c r="G377" s="189" t="s">
        <v>358</v>
      </c>
      <c r="H377" s="190">
        <v>80</v>
      </c>
      <c r="I377" s="195">
        <f t="shared" si="23"/>
        <v>1160.7142857142856</v>
      </c>
      <c r="J377" s="190">
        <v>92857.142857142841</v>
      </c>
      <c r="K377" s="187" t="s">
        <v>45</v>
      </c>
      <c r="L377" s="187" t="s">
        <v>32</v>
      </c>
      <c r="M377" s="135"/>
    </row>
    <row r="378" spans="1:14" s="101" customFormat="1" ht="31.5" outlineLevel="1" x14ac:dyDescent="0.2">
      <c r="A378" s="196">
        <v>6</v>
      </c>
      <c r="B378" s="188" t="s">
        <v>600</v>
      </c>
      <c r="C378" s="197" t="s">
        <v>527</v>
      </c>
      <c r="D378" s="20" t="s">
        <v>675</v>
      </c>
      <c r="E378" s="21" t="s">
        <v>26</v>
      </c>
      <c r="F378" s="21"/>
      <c r="G378" s="189" t="s">
        <v>358</v>
      </c>
      <c r="H378" s="190">
        <v>10</v>
      </c>
      <c r="I378" s="195">
        <f t="shared" si="23"/>
        <v>1160.7142857142856</v>
      </c>
      <c r="J378" s="190">
        <v>11607.142857142855</v>
      </c>
      <c r="K378" s="187" t="s">
        <v>45</v>
      </c>
      <c r="L378" s="187" t="s">
        <v>32</v>
      </c>
      <c r="M378" s="135"/>
    </row>
    <row r="379" spans="1:14" s="101" customFormat="1" ht="31.5" outlineLevel="1" x14ac:dyDescent="0.2">
      <c r="A379" s="196">
        <v>7</v>
      </c>
      <c r="B379" s="188" t="s">
        <v>601</v>
      </c>
      <c r="C379" s="197" t="s">
        <v>527</v>
      </c>
      <c r="D379" s="20" t="s">
        <v>675</v>
      </c>
      <c r="E379" s="21" t="s">
        <v>26</v>
      </c>
      <c r="F379" s="21"/>
      <c r="G379" s="189" t="s">
        <v>358</v>
      </c>
      <c r="H379" s="190">
        <v>110</v>
      </c>
      <c r="I379" s="195">
        <f t="shared" si="23"/>
        <v>1160.7142857142856</v>
      </c>
      <c r="J379" s="190">
        <v>127678.57142857141</v>
      </c>
      <c r="K379" s="187" t="s">
        <v>45</v>
      </c>
      <c r="L379" s="187" t="s">
        <v>32</v>
      </c>
      <c r="M379" s="135"/>
    </row>
    <row r="380" spans="1:14" s="101" customFormat="1" ht="31.5" outlineLevel="1" x14ac:dyDescent="0.2">
      <c r="A380" s="196">
        <v>8</v>
      </c>
      <c r="B380" s="188" t="s">
        <v>602</v>
      </c>
      <c r="C380" s="197" t="s">
        <v>527</v>
      </c>
      <c r="D380" s="20" t="s">
        <v>675</v>
      </c>
      <c r="E380" s="21" t="s">
        <v>26</v>
      </c>
      <c r="F380" s="21"/>
      <c r="G380" s="189" t="s">
        <v>353</v>
      </c>
      <c r="H380" s="190">
        <v>20</v>
      </c>
      <c r="I380" s="195">
        <f t="shared" si="23"/>
        <v>1607.1428571428569</v>
      </c>
      <c r="J380" s="190">
        <v>32142.857142857138</v>
      </c>
      <c r="K380" s="187" t="s">
        <v>45</v>
      </c>
      <c r="L380" s="187" t="s">
        <v>32</v>
      </c>
      <c r="M380" s="135"/>
    </row>
    <row r="381" spans="1:14" s="101" customFormat="1" ht="31.5" outlineLevel="1" x14ac:dyDescent="0.2">
      <c r="A381" s="196">
        <v>9</v>
      </c>
      <c r="B381" s="188" t="s">
        <v>896</v>
      </c>
      <c r="C381" s="197" t="s">
        <v>527</v>
      </c>
      <c r="D381" s="20" t="s">
        <v>675</v>
      </c>
      <c r="E381" s="21" t="s">
        <v>26</v>
      </c>
      <c r="F381" s="21"/>
      <c r="G381" s="189" t="s">
        <v>353</v>
      </c>
      <c r="H381" s="190">
        <v>20</v>
      </c>
      <c r="I381" s="195">
        <f t="shared" si="23"/>
        <v>1160.7142857142856</v>
      </c>
      <c r="J381" s="190">
        <v>23214.28571428571</v>
      </c>
      <c r="K381" s="187" t="s">
        <v>45</v>
      </c>
      <c r="L381" s="187" t="s">
        <v>32</v>
      </c>
      <c r="M381" s="135"/>
    </row>
    <row r="382" spans="1:14" s="101" customFormat="1" ht="31.5" outlineLevel="1" x14ac:dyDescent="0.2">
      <c r="A382" s="196">
        <v>10</v>
      </c>
      <c r="B382" s="188" t="s">
        <v>897</v>
      </c>
      <c r="C382" s="197" t="s">
        <v>527</v>
      </c>
      <c r="D382" s="20" t="s">
        <v>675</v>
      </c>
      <c r="E382" s="21" t="s">
        <v>26</v>
      </c>
      <c r="F382" s="21"/>
      <c r="G382" s="189" t="s">
        <v>353</v>
      </c>
      <c r="H382" s="190">
        <v>40</v>
      </c>
      <c r="I382" s="195">
        <f t="shared" si="23"/>
        <v>4017.8571428571427</v>
      </c>
      <c r="J382" s="190">
        <v>160714.28571428571</v>
      </c>
      <c r="K382" s="187" t="s">
        <v>45</v>
      </c>
      <c r="L382" s="187" t="s">
        <v>32</v>
      </c>
      <c r="M382" s="135"/>
    </row>
    <row r="383" spans="1:14" s="101" customFormat="1" ht="31.5" outlineLevel="1" x14ac:dyDescent="0.2">
      <c r="A383" s="196">
        <v>11</v>
      </c>
      <c r="B383" s="188" t="s">
        <v>603</v>
      </c>
      <c r="C383" s="197" t="s">
        <v>527</v>
      </c>
      <c r="D383" s="20" t="s">
        <v>675</v>
      </c>
      <c r="E383" s="21" t="s">
        <v>26</v>
      </c>
      <c r="F383" s="21"/>
      <c r="G383" s="189" t="s">
        <v>353</v>
      </c>
      <c r="H383" s="190">
        <v>10</v>
      </c>
      <c r="I383" s="195">
        <f t="shared" si="23"/>
        <v>1607.1428571428569</v>
      </c>
      <c r="J383" s="190">
        <v>16071.428571428569</v>
      </c>
      <c r="K383" s="187" t="s">
        <v>45</v>
      </c>
      <c r="L383" s="187" t="s">
        <v>32</v>
      </c>
      <c r="M383" s="135"/>
    </row>
    <row r="384" spans="1:14" s="101" customFormat="1" ht="31.5" outlineLevel="1" x14ac:dyDescent="0.2">
      <c r="A384" s="196">
        <v>12</v>
      </c>
      <c r="B384" s="188" t="s">
        <v>366</v>
      </c>
      <c r="C384" s="197" t="s">
        <v>527</v>
      </c>
      <c r="D384" s="20" t="s">
        <v>675</v>
      </c>
      <c r="E384" s="21" t="s">
        <v>26</v>
      </c>
      <c r="F384" s="21"/>
      <c r="G384" s="189" t="s">
        <v>358</v>
      </c>
      <c r="H384" s="190">
        <v>5</v>
      </c>
      <c r="I384" s="195">
        <f t="shared" si="23"/>
        <v>1160.7142857142856</v>
      </c>
      <c r="J384" s="190">
        <v>5803.5714285714275</v>
      </c>
      <c r="K384" s="187" t="s">
        <v>45</v>
      </c>
      <c r="L384" s="187" t="s">
        <v>32</v>
      </c>
      <c r="M384" s="135"/>
    </row>
    <row r="385" spans="1:14" s="101" customFormat="1" ht="31.5" outlineLevel="1" x14ac:dyDescent="0.2">
      <c r="A385" s="196">
        <v>13</v>
      </c>
      <c r="B385" s="188" t="s">
        <v>604</v>
      </c>
      <c r="C385" s="197" t="s">
        <v>527</v>
      </c>
      <c r="D385" s="20" t="s">
        <v>675</v>
      </c>
      <c r="E385" s="21" t="s">
        <v>26</v>
      </c>
      <c r="F385" s="21"/>
      <c r="G385" s="189" t="s">
        <v>353</v>
      </c>
      <c r="H385" s="190">
        <v>50</v>
      </c>
      <c r="I385" s="195">
        <f t="shared" si="23"/>
        <v>535.71428571428567</v>
      </c>
      <c r="J385" s="190">
        <v>26785.714285714283</v>
      </c>
      <c r="K385" s="187" t="s">
        <v>45</v>
      </c>
      <c r="L385" s="187" t="s">
        <v>32</v>
      </c>
      <c r="M385" s="135"/>
    </row>
    <row r="386" spans="1:14" s="101" customFormat="1" ht="31.5" outlineLevel="1" x14ac:dyDescent="0.2">
      <c r="A386" s="196">
        <v>14</v>
      </c>
      <c r="B386" s="188" t="s">
        <v>605</v>
      </c>
      <c r="C386" s="197" t="s">
        <v>527</v>
      </c>
      <c r="D386" s="20" t="s">
        <v>675</v>
      </c>
      <c r="E386" s="21" t="s">
        <v>26</v>
      </c>
      <c r="F386" s="21"/>
      <c r="G386" s="189" t="s">
        <v>353</v>
      </c>
      <c r="H386" s="190">
        <v>50</v>
      </c>
      <c r="I386" s="195">
        <f t="shared" si="23"/>
        <v>1071.4285714285713</v>
      </c>
      <c r="J386" s="190">
        <v>53571.428571428565</v>
      </c>
      <c r="K386" s="187" t="s">
        <v>45</v>
      </c>
      <c r="L386" s="187" t="s">
        <v>32</v>
      </c>
      <c r="M386" s="135"/>
    </row>
    <row r="387" spans="1:14" s="101" customFormat="1" ht="31.5" outlineLevel="1" x14ac:dyDescent="0.2">
      <c r="A387" s="196">
        <v>15</v>
      </c>
      <c r="B387" s="188" t="s">
        <v>606</v>
      </c>
      <c r="C387" s="197" t="s">
        <v>527</v>
      </c>
      <c r="D387" s="20" t="s">
        <v>675</v>
      </c>
      <c r="E387" s="21" t="s">
        <v>26</v>
      </c>
      <c r="F387" s="21" t="s">
        <v>37</v>
      </c>
      <c r="G387" s="189" t="s">
        <v>353</v>
      </c>
      <c r="H387" s="190">
        <v>40</v>
      </c>
      <c r="I387" s="195">
        <f t="shared" si="23"/>
        <v>669.64285714285711</v>
      </c>
      <c r="J387" s="190">
        <v>26785.714285714283</v>
      </c>
      <c r="K387" s="187" t="s">
        <v>45</v>
      </c>
      <c r="L387" s="187" t="s">
        <v>32</v>
      </c>
      <c r="M387" s="135"/>
    </row>
    <row r="388" spans="1:14" s="101" customFormat="1" ht="31.5" outlineLevel="1" x14ac:dyDescent="0.2">
      <c r="A388" s="196">
        <v>16</v>
      </c>
      <c r="B388" s="188" t="s">
        <v>907</v>
      </c>
      <c r="C388" s="197" t="s">
        <v>527</v>
      </c>
      <c r="D388" s="20" t="s">
        <v>675</v>
      </c>
      <c r="E388" s="21" t="s">
        <v>26</v>
      </c>
      <c r="F388" s="21"/>
      <c r="G388" s="189" t="s">
        <v>353</v>
      </c>
      <c r="H388" s="190">
        <v>10</v>
      </c>
      <c r="I388" s="195">
        <f t="shared" si="23"/>
        <v>1785.7142857142856</v>
      </c>
      <c r="J388" s="190">
        <v>17857.142857142855</v>
      </c>
      <c r="K388" s="187" t="s">
        <v>45</v>
      </c>
      <c r="L388" s="187" t="s">
        <v>32</v>
      </c>
      <c r="M388" s="135"/>
    </row>
    <row r="389" spans="1:14" s="101" customFormat="1" ht="31.5" outlineLevel="1" x14ac:dyDescent="0.2">
      <c r="A389" s="196">
        <v>17</v>
      </c>
      <c r="B389" s="188" t="s">
        <v>898</v>
      </c>
      <c r="C389" s="197" t="s">
        <v>527</v>
      </c>
      <c r="D389" s="20" t="s">
        <v>675</v>
      </c>
      <c r="E389" s="21" t="s">
        <v>26</v>
      </c>
      <c r="F389" s="21"/>
      <c r="G389" s="189" t="s">
        <v>353</v>
      </c>
      <c r="H389" s="190">
        <v>30</v>
      </c>
      <c r="I389" s="195">
        <f t="shared" si="23"/>
        <v>1071.4285714285713</v>
      </c>
      <c r="J389" s="190">
        <v>32142.857142857141</v>
      </c>
      <c r="K389" s="187" t="s">
        <v>45</v>
      </c>
      <c r="L389" s="187" t="s">
        <v>32</v>
      </c>
      <c r="M389" s="135"/>
    </row>
    <row r="390" spans="1:14" s="101" customFormat="1" ht="31.5" outlineLevel="1" x14ac:dyDescent="0.2">
      <c r="A390" s="196">
        <v>18</v>
      </c>
      <c r="B390" s="188" t="s">
        <v>899</v>
      </c>
      <c r="C390" s="197" t="s">
        <v>527</v>
      </c>
      <c r="D390" s="20" t="s">
        <v>675</v>
      </c>
      <c r="E390" s="21" t="s">
        <v>26</v>
      </c>
      <c r="F390" s="21"/>
      <c r="G390" s="189" t="s">
        <v>353</v>
      </c>
      <c r="H390" s="190">
        <v>45</v>
      </c>
      <c r="I390" s="195">
        <f t="shared" si="23"/>
        <v>1607.1428571428571</v>
      </c>
      <c r="J390" s="190">
        <v>72321.428571428565</v>
      </c>
      <c r="K390" s="187" t="s">
        <v>45</v>
      </c>
      <c r="L390" s="187" t="s">
        <v>32</v>
      </c>
      <c r="M390" s="135"/>
    </row>
    <row r="391" spans="1:14" s="101" customFormat="1" ht="31.5" outlineLevel="1" x14ac:dyDescent="0.2">
      <c r="A391" s="196">
        <v>19</v>
      </c>
      <c r="B391" s="188" t="s">
        <v>607</v>
      </c>
      <c r="C391" s="197" t="s">
        <v>527</v>
      </c>
      <c r="D391" s="20" t="s">
        <v>675</v>
      </c>
      <c r="E391" s="21" t="s">
        <v>26</v>
      </c>
      <c r="F391" s="21"/>
      <c r="G391" s="189" t="s">
        <v>353</v>
      </c>
      <c r="H391" s="190">
        <v>5</v>
      </c>
      <c r="I391" s="195">
        <f t="shared" si="23"/>
        <v>1785.7142857142856</v>
      </c>
      <c r="J391" s="190">
        <v>8928.5714285714275</v>
      </c>
      <c r="K391" s="187" t="s">
        <v>45</v>
      </c>
      <c r="L391" s="187" t="s">
        <v>32</v>
      </c>
      <c r="M391" s="135"/>
    </row>
    <row r="392" spans="1:14" s="101" customFormat="1" ht="31.5" outlineLevel="1" x14ac:dyDescent="0.2">
      <c r="A392" s="196">
        <v>20</v>
      </c>
      <c r="B392" s="188" t="s">
        <v>906</v>
      </c>
      <c r="C392" s="197" t="s">
        <v>527</v>
      </c>
      <c r="D392" s="20" t="s">
        <v>675</v>
      </c>
      <c r="E392" s="21" t="s">
        <v>26</v>
      </c>
      <c r="F392" s="21"/>
      <c r="G392" s="189" t="s">
        <v>357</v>
      </c>
      <c r="H392" s="190">
        <v>40</v>
      </c>
      <c r="I392" s="195">
        <f t="shared" si="23"/>
        <v>1964.2857142857142</v>
      </c>
      <c r="J392" s="190">
        <v>78571.428571428565</v>
      </c>
      <c r="K392" s="187" t="s">
        <v>45</v>
      </c>
      <c r="L392" s="187" t="s">
        <v>32</v>
      </c>
      <c r="M392" s="135"/>
    </row>
    <row r="393" spans="1:14" s="101" customFormat="1" ht="31.5" outlineLevel="1" x14ac:dyDescent="0.2">
      <c r="A393" s="196">
        <v>21</v>
      </c>
      <c r="B393" s="188" t="s">
        <v>905</v>
      </c>
      <c r="C393" s="197" t="s">
        <v>527</v>
      </c>
      <c r="D393" s="20" t="s">
        <v>675</v>
      </c>
      <c r="E393" s="21" t="s">
        <v>26</v>
      </c>
      <c r="F393" s="21"/>
      <c r="G393" s="189" t="s">
        <v>357</v>
      </c>
      <c r="H393" s="190">
        <v>60</v>
      </c>
      <c r="I393" s="195">
        <f t="shared" si="23"/>
        <v>1964.285714285714</v>
      </c>
      <c r="J393" s="190">
        <v>117857.14285714284</v>
      </c>
      <c r="K393" s="187" t="s">
        <v>45</v>
      </c>
      <c r="L393" s="187" t="s">
        <v>32</v>
      </c>
      <c r="M393" s="135"/>
    </row>
    <row r="394" spans="1:14" s="101" customFormat="1" ht="31.5" outlineLevel="1" x14ac:dyDescent="0.2">
      <c r="A394" s="196">
        <v>22</v>
      </c>
      <c r="B394" s="188" t="s">
        <v>904</v>
      </c>
      <c r="C394" s="197" t="s">
        <v>527</v>
      </c>
      <c r="D394" s="20" t="s">
        <v>675</v>
      </c>
      <c r="E394" s="21" t="s">
        <v>26</v>
      </c>
      <c r="F394" s="21" t="s">
        <v>37</v>
      </c>
      <c r="G394" s="189" t="s">
        <v>357</v>
      </c>
      <c r="H394" s="190">
        <v>60</v>
      </c>
      <c r="I394" s="195">
        <f t="shared" si="23"/>
        <v>1964.285714285714</v>
      </c>
      <c r="J394" s="190">
        <v>117857.14285714284</v>
      </c>
      <c r="K394" s="187" t="s">
        <v>45</v>
      </c>
      <c r="L394" s="187" t="s">
        <v>32</v>
      </c>
      <c r="M394" s="135"/>
    </row>
    <row r="395" spans="1:14" s="101" customFormat="1" ht="31.5" outlineLevel="1" x14ac:dyDescent="0.2">
      <c r="A395" s="196">
        <v>23</v>
      </c>
      <c r="B395" s="188" t="s">
        <v>903</v>
      </c>
      <c r="C395" s="197" t="s">
        <v>527</v>
      </c>
      <c r="D395" s="20" t="s">
        <v>675</v>
      </c>
      <c r="E395" s="21" t="s">
        <v>26</v>
      </c>
      <c r="F395" s="21" t="s">
        <v>37</v>
      </c>
      <c r="G395" s="189" t="s">
        <v>357</v>
      </c>
      <c r="H395" s="190">
        <v>30</v>
      </c>
      <c r="I395" s="195">
        <f t="shared" si="23"/>
        <v>1964.285714285714</v>
      </c>
      <c r="J395" s="190">
        <v>58928.57142857142</v>
      </c>
      <c r="K395" s="187" t="s">
        <v>45</v>
      </c>
      <c r="L395" s="187" t="s">
        <v>32</v>
      </c>
      <c r="M395" s="135"/>
    </row>
    <row r="396" spans="1:14" s="101" customFormat="1" ht="31.5" outlineLevel="1" x14ac:dyDescent="0.2">
      <c r="A396" s="196">
        <v>24</v>
      </c>
      <c r="B396" s="188" t="s">
        <v>902</v>
      </c>
      <c r="C396" s="197" t="s">
        <v>527</v>
      </c>
      <c r="D396" s="20" t="s">
        <v>675</v>
      </c>
      <c r="E396" s="21" t="s">
        <v>26</v>
      </c>
      <c r="F396" s="21" t="s">
        <v>37</v>
      </c>
      <c r="G396" s="189" t="s">
        <v>357</v>
      </c>
      <c r="H396" s="190">
        <v>5</v>
      </c>
      <c r="I396" s="195">
        <f t="shared" si="23"/>
        <v>1964.2857142857142</v>
      </c>
      <c r="J396" s="190">
        <v>9821.4285714285706</v>
      </c>
      <c r="K396" s="187" t="s">
        <v>45</v>
      </c>
      <c r="L396" s="187" t="s">
        <v>32</v>
      </c>
      <c r="M396" s="135"/>
    </row>
    <row r="397" spans="1:14" s="101" customFormat="1" ht="31.5" outlineLevel="1" x14ac:dyDescent="0.2">
      <c r="A397" s="196">
        <v>25</v>
      </c>
      <c r="B397" s="188" t="s">
        <v>900</v>
      </c>
      <c r="C397" s="197" t="s">
        <v>527</v>
      </c>
      <c r="D397" s="20" t="s">
        <v>675</v>
      </c>
      <c r="E397" s="21" t="s">
        <v>26</v>
      </c>
      <c r="F397" s="21" t="s">
        <v>37</v>
      </c>
      <c r="G397" s="189" t="s">
        <v>357</v>
      </c>
      <c r="H397" s="190">
        <v>10</v>
      </c>
      <c r="I397" s="195">
        <f t="shared" si="23"/>
        <v>4107.1428571428569</v>
      </c>
      <c r="J397" s="190">
        <v>41071.428571428565</v>
      </c>
      <c r="K397" s="187" t="s">
        <v>45</v>
      </c>
      <c r="L397" s="187" t="s">
        <v>32</v>
      </c>
      <c r="M397" s="135"/>
    </row>
    <row r="398" spans="1:14" s="101" customFormat="1" ht="31.5" outlineLevel="1" x14ac:dyDescent="0.2">
      <c r="A398" s="196">
        <v>26</v>
      </c>
      <c r="B398" s="188" t="s">
        <v>608</v>
      </c>
      <c r="C398" s="197" t="s">
        <v>527</v>
      </c>
      <c r="D398" s="20" t="s">
        <v>675</v>
      </c>
      <c r="E398" s="21" t="s">
        <v>26</v>
      </c>
      <c r="F398" s="21" t="s">
        <v>37</v>
      </c>
      <c r="G398" s="189" t="s">
        <v>358</v>
      </c>
      <c r="H398" s="190">
        <v>60</v>
      </c>
      <c r="I398" s="195">
        <f t="shared" si="23"/>
        <v>4464.2857142857138</v>
      </c>
      <c r="J398" s="190">
        <v>267857.14285714284</v>
      </c>
      <c r="K398" s="187" t="s">
        <v>45</v>
      </c>
      <c r="L398" s="187" t="s">
        <v>32</v>
      </c>
      <c r="M398" s="135"/>
    </row>
    <row r="399" spans="1:14" s="101" customFormat="1" ht="31.5" outlineLevel="1" x14ac:dyDescent="0.2">
      <c r="A399" s="196">
        <v>27</v>
      </c>
      <c r="B399" s="188" t="s">
        <v>901</v>
      </c>
      <c r="C399" s="197" t="s">
        <v>527</v>
      </c>
      <c r="D399" s="20" t="s">
        <v>675</v>
      </c>
      <c r="E399" s="21" t="s">
        <v>26</v>
      </c>
      <c r="F399" s="21" t="s">
        <v>37</v>
      </c>
      <c r="G399" s="192" t="s">
        <v>358</v>
      </c>
      <c r="H399" s="192">
        <v>100</v>
      </c>
      <c r="I399" s="195">
        <f t="shared" si="23"/>
        <v>1785.7142857142856</v>
      </c>
      <c r="J399" s="190">
        <v>178571.42857142855</v>
      </c>
      <c r="K399" s="187" t="s">
        <v>45</v>
      </c>
      <c r="L399" s="187" t="s">
        <v>32</v>
      </c>
      <c r="M399" s="135"/>
    </row>
    <row r="400" spans="1:14" s="102" customFormat="1" ht="21.75" customHeight="1" x14ac:dyDescent="0.25">
      <c r="A400" s="387" t="s">
        <v>908</v>
      </c>
      <c r="B400" s="388"/>
      <c r="C400" s="388"/>
      <c r="D400" s="388"/>
      <c r="E400" s="388"/>
      <c r="F400" s="388"/>
      <c r="G400" s="388"/>
      <c r="H400" s="388"/>
      <c r="I400" s="389"/>
      <c r="J400" s="115">
        <f>SUM(J401:J403)</f>
        <v>1845000</v>
      </c>
      <c r="K400" s="139"/>
      <c r="L400" s="139"/>
      <c r="M400" s="99"/>
      <c r="N400" s="99"/>
    </row>
    <row r="401" spans="1:14" s="101" customFormat="1" ht="47.25" outlineLevel="1" x14ac:dyDescent="0.2">
      <c r="A401" s="196">
        <v>1</v>
      </c>
      <c r="B401" s="188" t="s">
        <v>909</v>
      </c>
      <c r="C401" s="197" t="s">
        <v>527</v>
      </c>
      <c r="D401" s="20" t="s">
        <v>675</v>
      </c>
      <c r="E401" s="21" t="s">
        <v>26</v>
      </c>
      <c r="F401" s="21" t="s">
        <v>37</v>
      </c>
      <c r="G401" s="189" t="s">
        <v>37</v>
      </c>
      <c r="H401" s="190">
        <v>20</v>
      </c>
      <c r="I401" s="191">
        <f t="shared" ref="I401:I403" si="24">J401/H401</f>
        <v>78000</v>
      </c>
      <c r="J401" s="190">
        <v>1560000</v>
      </c>
      <c r="K401" s="187" t="s">
        <v>912</v>
      </c>
      <c r="L401" s="187" t="s">
        <v>32</v>
      </c>
      <c r="M401" s="135"/>
    </row>
    <row r="402" spans="1:14" s="101" customFormat="1" ht="47.25" outlineLevel="1" x14ac:dyDescent="0.2">
      <c r="A402" s="196">
        <v>2</v>
      </c>
      <c r="B402" s="188" t="s">
        <v>910</v>
      </c>
      <c r="C402" s="197" t="s">
        <v>527</v>
      </c>
      <c r="D402" s="20" t="s">
        <v>675</v>
      </c>
      <c r="E402" s="21" t="s">
        <v>26</v>
      </c>
      <c r="F402" s="21"/>
      <c r="G402" s="189" t="s">
        <v>37</v>
      </c>
      <c r="H402" s="190">
        <v>30</v>
      </c>
      <c r="I402" s="191">
        <f t="shared" si="24"/>
        <v>8000</v>
      </c>
      <c r="J402" s="190">
        <v>240000</v>
      </c>
      <c r="K402" s="187" t="s">
        <v>912</v>
      </c>
      <c r="L402" s="187" t="s">
        <v>32</v>
      </c>
      <c r="M402" s="135"/>
    </row>
    <row r="403" spans="1:14" s="101" customFormat="1" ht="47.25" outlineLevel="1" x14ac:dyDescent="0.2">
      <c r="A403" s="196">
        <v>3</v>
      </c>
      <c r="B403" s="188" t="s">
        <v>911</v>
      </c>
      <c r="C403" s="197" t="s">
        <v>527</v>
      </c>
      <c r="D403" s="20" t="s">
        <v>675</v>
      </c>
      <c r="E403" s="21" t="s">
        <v>26</v>
      </c>
      <c r="F403" s="21" t="s">
        <v>37</v>
      </c>
      <c r="G403" s="189" t="s">
        <v>37</v>
      </c>
      <c r="H403" s="190">
        <v>60</v>
      </c>
      <c r="I403" s="191">
        <f t="shared" si="24"/>
        <v>750</v>
      </c>
      <c r="J403" s="190">
        <v>45000</v>
      </c>
      <c r="K403" s="187" t="s">
        <v>912</v>
      </c>
      <c r="L403" s="187" t="s">
        <v>32</v>
      </c>
      <c r="M403" s="135"/>
    </row>
    <row r="404" spans="1:14" s="102" customFormat="1" ht="28.5" customHeight="1" x14ac:dyDescent="0.25">
      <c r="A404" s="387" t="s">
        <v>913</v>
      </c>
      <c r="B404" s="388"/>
      <c r="C404" s="388"/>
      <c r="D404" s="388"/>
      <c r="E404" s="388"/>
      <c r="F404" s="388"/>
      <c r="G404" s="388"/>
      <c r="H404" s="388"/>
      <c r="I404" s="389"/>
      <c r="J404" s="115">
        <f>SUM(J405:J440)</f>
        <v>54710908.482142866</v>
      </c>
      <c r="K404" s="139"/>
      <c r="L404" s="139"/>
      <c r="M404" s="99"/>
      <c r="N404" s="99"/>
    </row>
    <row r="405" spans="1:14" s="101" customFormat="1" ht="60" customHeight="1" outlineLevel="1" x14ac:dyDescent="0.2">
      <c r="A405" s="196">
        <v>1</v>
      </c>
      <c r="B405" s="198" t="s">
        <v>297</v>
      </c>
      <c r="C405" s="20" t="s">
        <v>426</v>
      </c>
      <c r="D405" s="20" t="s">
        <v>675</v>
      </c>
      <c r="E405" s="21" t="s">
        <v>26</v>
      </c>
      <c r="F405" s="21" t="s">
        <v>37</v>
      </c>
      <c r="G405" s="21" t="s">
        <v>519</v>
      </c>
      <c r="H405" s="182">
        <v>200</v>
      </c>
      <c r="I405" s="171">
        <f t="shared" ref="I405:I440" si="25">J405/H405</f>
        <v>24312.499999999996</v>
      </c>
      <c r="J405" s="199">
        <v>4862499.9999999991</v>
      </c>
      <c r="K405" s="187" t="s">
        <v>912</v>
      </c>
      <c r="L405" s="187" t="s">
        <v>32</v>
      </c>
      <c r="M405" s="135"/>
    </row>
    <row r="406" spans="1:14" s="101" customFormat="1" ht="47.25" outlineLevel="1" x14ac:dyDescent="0.2">
      <c r="A406" s="196">
        <v>2</v>
      </c>
      <c r="B406" s="198" t="s">
        <v>609</v>
      </c>
      <c r="C406" s="20" t="s">
        <v>426</v>
      </c>
      <c r="D406" s="20" t="s">
        <v>675</v>
      </c>
      <c r="E406" s="21" t="s">
        <v>26</v>
      </c>
      <c r="F406" s="21" t="s">
        <v>37</v>
      </c>
      <c r="G406" s="21" t="s">
        <v>519</v>
      </c>
      <c r="H406" s="182">
        <v>39</v>
      </c>
      <c r="I406" s="171">
        <f t="shared" si="25"/>
        <v>13928.571428571428</v>
      </c>
      <c r="J406" s="199">
        <v>543214.28571428568</v>
      </c>
      <c r="K406" s="187" t="s">
        <v>912</v>
      </c>
      <c r="L406" s="187" t="s">
        <v>32</v>
      </c>
      <c r="M406" s="135"/>
    </row>
    <row r="407" spans="1:14" s="101" customFormat="1" ht="30" customHeight="1" outlineLevel="1" x14ac:dyDescent="0.2">
      <c r="A407" s="196">
        <v>3</v>
      </c>
      <c r="B407" s="198" t="s">
        <v>298</v>
      </c>
      <c r="C407" s="20" t="s">
        <v>426</v>
      </c>
      <c r="D407" s="20" t="s">
        <v>675</v>
      </c>
      <c r="E407" s="21" t="s">
        <v>26</v>
      </c>
      <c r="F407" s="21" t="s">
        <v>37</v>
      </c>
      <c r="G407" s="21" t="s">
        <v>519</v>
      </c>
      <c r="H407" s="182">
        <v>212</v>
      </c>
      <c r="I407" s="171">
        <f t="shared" si="25"/>
        <v>38232.142857142855</v>
      </c>
      <c r="J407" s="199">
        <v>8105214.2857142854</v>
      </c>
      <c r="K407" s="187" t="s">
        <v>912</v>
      </c>
      <c r="L407" s="187" t="s">
        <v>32</v>
      </c>
      <c r="M407" s="135"/>
    </row>
    <row r="408" spans="1:14" s="101" customFormat="1" ht="47.25" outlineLevel="1" x14ac:dyDescent="0.2">
      <c r="A408" s="196">
        <v>4</v>
      </c>
      <c r="B408" s="200" t="s">
        <v>38</v>
      </c>
      <c r="C408" s="20" t="s">
        <v>426</v>
      </c>
      <c r="D408" s="20" t="s">
        <v>675</v>
      </c>
      <c r="E408" s="21" t="s">
        <v>26</v>
      </c>
      <c r="F408" s="21" t="s">
        <v>37</v>
      </c>
      <c r="G408" s="21" t="s">
        <v>519</v>
      </c>
      <c r="H408" s="182">
        <v>4</v>
      </c>
      <c r="I408" s="171">
        <f t="shared" si="25"/>
        <v>19839.285714285714</v>
      </c>
      <c r="J408" s="199">
        <v>79357.142857142855</v>
      </c>
      <c r="K408" s="187" t="s">
        <v>912</v>
      </c>
      <c r="L408" s="187" t="s">
        <v>32</v>
      </c>
      <c r="M408" s="135"/>
    </row>
    <row r="409" spans="1:14" s="101" customFormat="1" ht="47.25" customHeight="1" outlineLevel="1" x14ac:dyDescent="0.2">
      <c r="A409" s="196">
        <v>5</v>
      </c>
      <c r="B409" s="200" t="s">
        <v>914</v>
      </c>
      <c r="C409" s="20" t="s">
        <v>426</v>
      </c>
      <c r="D409" s="20" t="s">
        <v>675</v>
      </c>
      <c r="E409" s="21" t="s">
        <v>26</v>
      </c>
      <c r="F409" s="21" t="s">
        <v>37</v>
      </c>
      <c r="G409" s="21" t="s">
        <v>519</v>
      </c>
      <c r="H409" s="182">
        <v>4</v>
      </c>
      <c r="I409" s="171">
        <f t="shared" si="25"/>
        <v>62517.857142857138</v>
      </c>
      <c r="J409" s="199">
        <v>250071.42857142855</v>
      </c>
      <c r="K409" s="187" t="s">
        <v>912</v>
      </c>
      <c r="L409" s="187" t="s">
        <v>32</v>
      </c>
      <c r="M409" s="135"/>
    </row>
    <row r="410" spans="1:14" s="101" customFormat="1" ht="101.25" customHeight="1" outlineLevel="1" x14ac:dyDescent="0.2">
      <c r="A410" s="196">
        <v>6</v>
      </c>
      <c r="B410" s="200" t="s">
        <v>610</v>
      </c>
      <c r="C410" s="20" t="s">
        <v>426</v>
      </c>
      <c r="D410" s="20" t="s">
        <v>675</v>
      </c>
      <c r="E410" s="21" t="s">
        <v>26</v>
      </c>
      <c r="F410" s="21" t="s">
        <v>37</v>
      </c>
      <c r="G410" s="21" t="s">
        <v>519</v>
      </c>
      <c r="H410" s="182">
        <v>4</v>
      </c>
      <c r="I410" s="171">
        <f t="shared" si="25"/>
        <v>105357.14285714284</v>
      </c>
      <c r="J410" s="199">
        <v>421428.57142857136</v>
      </c>
      <c r="K410" s="187" t="s">
        <v>912</v>
      </c>
      <c r="L410" s="187" t="s">
        <v>32</v>
      </c>
      <c r="M410" s="135"/>
    </row>
    <row r="411" spans="1:14" s="101" customFormat="1" ht="82.5" customHeight="1" outlineLevel="1" x14ac:dyDescent="0.2">
      <c r="A411" s="196">
        <v>7</v>
      </c>
      <c r="B411" s="200" t="s">
        <v>915</v>
      </c>
      <c r="C411" s="20" t="s">
        <v>426</v>
      </c>
      <c r="D411" s="20" t="s">
        <v>675</v>
      </c>
      <c r="E411" s="21" t="s">
        <v>26</v>
      </c>
      <c r="F411" s="21" t="s">
        <v>37</v>
      </c>
      <c r="G411" s="21" t="s">
        <v>519</v>
      </c>
      <c r="H411" s="182">
        <v>4</v>
      </c>
      <c r="I411" s="171">
        <f t="shared" si="25"/>
        <v>180000</v>
      </c>
      <c r="J411" s="199">
        <v>720000</v>
      </c>
      <c r="K411" s="187" t="s">
        <v>912</v>
      </c>
      <c r="L411" s="187" t="s">
        <v>32</v>
      </c>
      <c r="M411" s="135"/>
    </row>
    <row r="412" spans="1:14" s="101" customFormat="1" ht="85.5" customHeight="1" outlineLevel="1" x14ac:dyDescent="0.2">
      <c r="A412" s="196">
        <v>8</v>
      </c>
      <c r="B412" s="200" t="s">
        <v>916</v>
      </c>
      <c r="C412" s="20" t="s">
        <v>426</v>
      </c>
      <c r="D412" s="20" t="s">
        <v>675</v>
      </c>
      <c r="E412" s="21" t="s">
        <v>26</v>
      </c>
      <c r="F412" s="21" t="s">
        <v>37</v>
      </c>
      <c r="G412" s="21" t="s">
        <v>519</v>
      </c>
      <c r="H412" s="182">
        <v>20</v>
      </c>
      <c r="I412" s="171">
        <f t="shared" si="25"/>
        <v>37321.428571428565</v>
      </c>
      <c r="J412" s="199">
        <v>746428.57142857136</v>
      </c>
      <c r="K412" s="187" t="s">
        <v>912</v>
      </c>
      <c r="L412" s="187" t="s">
        <v>32</v>
      </c>
      <c r="M412" s="135"/>
    </row>
    <row r="413" spans="1:14" s="101" customFormat="1" ht="130.5" customHeight="1" outlineLevel="1" x14ac:dyDescent="0.2">
      <c r="A413" s="196">
        <v>9</v>
      </c>
      <c r="B413" s="198" t="s">
        <v>612</v>
      </c>
      <c r="C413" s="20" t="s">
        <v>426</v>
      </c>
      <c r="D413" s="20" t="s">
        <v>675</v>
      </c>
      <c r="E413" s="21" t="s">
        <v>26</v>
      </c>
      <c r="F413" s="21" t="s">
        <v>37</v>
      </c>
      <c r="G413" s="21" t="s">
        <v>519</v>
      </c>
      <c r="H413" s="182">
        <v>20</v>
      </c>
      <c r="I413" s="171">
        <f t="shared" si="25"/>
        <v>81910.714285714275</v>
      </c>
      <c r="J413" s="199">
        <v>1638214.2857142854</v>
      </c>
      <c r="K413" s="187" t="s">
        <v>912</v>
      </c>
      <c r="L413" s="187" t="s">
        <v>32</v>
      </c>
      <c r="M413" s="135"/>
    </row>
    <row r="414" spans="1:14" s="101" customFormat="1" ht="84.75" customHeight="1" outlineLevel="1" x14ac:dyDescent="0.2">
      <c r="A414" s="196">
        <v>10</v>
      </c>
      <c r="B414" s="198" t="s">
        <v>917</v>
      </c>
      <c r="C414" s="20" t="s">
        <v>426</v>
      </c>
      <c r="D414" s="20" t="s">
        <v>675</v>
      </c>
      <c r="E414" s="21" t="s">
        <v>26</v>
      </c>
      <c r="F414" s="21" t="s">
        <v>37</v>
      </c>
      <c r="G414" s="21" t="s">
        <v>519</v>
      </c>
      <c r="H414" s="182">
        <v>56</v>
      </c>
      <c r="I414" s="171">
        <f t="shared" si="25"/>
        <v>90392.85714285713</v>
      </c>
      <c r="J414" s="199">
        <v>5061999.9999999991</v>
      </c>
      <c r="K414" s="187" t="s">
        <v>912</v>
      </c>
      <c r="L414" s="187" t="s">
        <v>32</v>
      </c>
      <c r="M414" s="135"/>
    </row>
    <row r="415" spans="1:14" s="101" customFormat="1" ht="54.75" customHeight="1" outlineLevel="1" x14ac:dyDescent="0.2">
      <c r="A415" s="196">
        <v>11</v>
      </c>
      <c r="B415" s="198" t="s">
        <v>918</v>
      </c>
      <c r="C415" s="20" t="s">
        <v>426</v>
      </c>
      <c r="D415" s="20" t="s">
        <v>675</v>
      </c>
      <c r="E415" s="21" t="s">
        <v>26</v>
      </c>
      <c r="F415" s="21" t="s">
        <v>37</v>
      </c>
      <c r="G415" s="21" t="s">
        <v>519</v>
      </c>
      <c r="H415" s="182">
        <v>56</v>
      </c>
      <c r="I415" s="171">
        <f t="shared" si="25"/>
        <v>50892.857142857138</v>
      </c>
      <c r="J415" s="199">
        <v>2849999.9999999995</v>
      </c>
      <c r="K415" s="187" t="s">
        <v>912</v>
      </c>
      <c r="L415" s="187" t="s">
        <v>32</v>
      </c>
      <c r="M415" s="135"/>
    </row>
    <row r="416" spans="1:14" s="101" customFormat="1" ht="90.75" customHeight="1" outlineLevel="1" x14ac:dyDescent="0.2">
      <c r="A416" s="196">
        <v>12</v>
      </c>
      <c r="B416" s="198" t="s">
        <v>611</v>
      </c>
      <c r="C416" s="20" t="s">
        <v>426</v>
      </c>
      <c r="D416" s="20" t="s">
        <v>675</v>
      </c>
      <c r="E416" s="21" t="s">
        <v>26</v>
      </c>
      <c r="F416" s="21" t="s">
        <v>37</v>
      </c>
      <c r="G416" s="21" t="s">
        <v>519</v>
      </c>
      <c r="H416" s="182">
        <v>100</v>
      </c>
      <c r="I416" s="171">
        <f t="shared" si="25"/>
        <v>90678.57142857142</v>
      </c>
      <c r="J416" s="199">
        <v>9067857.1428571418</v>
      </c>
      <c r="K416" s="187" t="s">
        <v>912</v>
      </c>
      <c r="L416" s="187" t="s">
        <v>32</v>
      </c>
      <c r="M416" s="135"/>
    </row>
    <row r="417" spans="1:19" s="101" customFormat="1" ht="53.25" customHeight="1" outlineLevel="1" x14ac:dyDescent="0.2">
      <c r="A417" s="196">
        <v>13</v>
      </c>
      <c r="B417" s="198" t="s">
        <v>614</v>
      </c>
      <c r="C417" s="20" t="s">
        <v>426</v>
      </c>
      <c r="D417" s="20" t="s">
        <v>675</v>
      </c>
      <c r="E417" s="21" t="s">
        <v>26</v>
      </c>
      <c r="F417" s="21" t="s">
        <v>37</v>
      </c>
      <c r="G417" s="21" t="s">
        <v>519</v>
      </c>
      <c r="H417" s="182">
        <v>176</v>
      </c>
      <c r="I417" s="171">
        <f t="shared" si="25"/>
        <v>39285.714285714283</v>
      </c>
      <c r="J417" s="199">
        <v>6914285.7142857136</v>
      </c>
      <c r="K417" s="187" t="s">
        <v>912</v>
      </c>
      <c r="L417" s="187" t="s">
        <v>32</v>
      </c>
      <c r="M417" s="135"/>
    </row>
    <row r="418" spans="1:19" s="101" customFormat="1" ht="89.25" customHeight="1" outlineLevel="1" x14ac:dyDescent="0.2">
      <c r="A418" s="196">
        <v>14</v>
      </c>
      <c r="B418" s="198" t="s">
        <v>613</v>
      </c>
      <c r="C418" s="20" t="s">
        <v>426</v>
      </c>
      <c r="D418" s="20" t="s">
        <v>675</v>
      </c>
      <c r="E418" s="21" t="s">
        <v>26</v>
      </c>
      <c r="F418" s="21" t="s">
        <v>37</v>
      </c>
      <c r="G418" s="21" t="s">
        <v>519</v>
      </c>
      <c r="H418" s="182">
        <v>20</v>
      </c>
      <c r="I418" s="171">
        <f t="shared" si="25"/>
        <v>63499.999999999985</v>
      </c>
      <c r="J418" s="199">
        <v>1269999.9999999998</v>
      </c>
      <c r="K418" s="187" t="s">
        <v>912</v>
      </c>
      <c r="L418" s="187" t="s">
        <v>32</v>
      </c>
      <c r="M418" s="135"/>
    </row>
    <row r="419" spans="1:19" s="101" customFormat="1" ht="55.5" customHeight="1" outlineLevel="1" x14ac:dyDescent="0.2">
      <c r="A419" s="196">
        <v>15</v>
      </c>
      <c r="B419" s="198" t="s">
        <v>919</v>
      </c>
      <c r="C419" s="20" t="s">
        <v>426</v>
      </c>
      <c r="D419" s="20" t="s">
        <v>675</v>
      </c>
      <c r="E419" s="21" t="s">
        <v>26</v>
      </c>
      <c r="F419" s="21" t="s">
        <v>37</v>
      </c>
      <c r="G419" s="21" t="s">
        <v>519</v>
      </c>
      <c r="H419" s="182">
        <v>43</v>
      </c>
      <c r="I419" s="171">
        <f t="shared" si="25"/>
        <v>18750</v>
      </c>
      <c r="J419" s="199">
        <v>806250</v>
      </c>
      <c r="K419" s="187" t="s">
        <v>912</v>
      </c>
      <c r="L419" s="187" t="s">
        <v>32</v>
      </c>
      <c r="M419" s="135"/>
    </row>
    <row r="420" spans="1:19" s="101" customFormat="1" ht="42.75" customHeight="1" outlineLevel="1" x14ac:dyDescent="0.2">
      <c r="A420" s="196">
        <v>16</v>
      </c>
      <c r="B420" s="198" t="s">
        <v>440</v>
      </c>
      <c r="C420" s="20" t="s">
        <v>426</v>
      </c>
      <c r="D420" s="20" t="s">
        <v>675</v>
      </c>
      <c r="E420" s="21" t="s">
        <v>26</v>
      </c>
      <c r="F420" s="21" t="s">
        <v>37</v>
      </c>
      <c r="G420" s="21" t="s">
        <v>519</v>
      </c>
      <c r="H420" s="182">
        <v>140</v>
      </c>
      <c r="I420" s="171">
        <f t="shared" si="25"/>
        <v>5357.1428571428569</v>
      </c>
      <c r="J420" s="199">
        <v>750000</v>
      </c>
      <c r="K420" s="187" t="s">
        <v>912</v>
      </c>
      <c r="L420" s="187" t="s">
        <v>32</v>
      </c>
      <c r="M420" s="135"/>
    </row>
    <row r="421" spans="1:19" s="101" customFormat="1" ht="43.5" customHeight="1" outlineLevel="1" x14ac:dyDescent="0.2">
      <c r="A421" s="196">
        <v>17</v>
      </c>
      <c r="B421" s="198" t="s">
        <v>920</v>
      </c>
      <c r="C421" s="20" t="s">
        <v>426</v>
      </c>
      <c r="D421" s="20" t="s">
        <v>675</v>
      </c>
      <c r="E421" s="21" t="s">
        <v>26</v>
      </c>
      <c r="F421" s="21" t="s">
        <v>37</v>
      </c>
      <c r="G421" s="21" t="s">
        <v>519</v>
      </c>
      <c r="H421" s="182">
        <v>288</v>
      </c>
      <c r="I421" s="171">
        <f t="shared" si="25"/>
        <v>3562.4999999999995</v>
      </c>
      <c r="J421" s="199">
        <v>1025999.9999999999</v>
      </c>
      <c r="K421" s="187" t="s">
        <v>912</v>
      </c>
      <c r="L421" s="187" t="s">
        <v>32</v>
      </c>
      <c r="M421" s="135"/>
    </row>
    <row r="422" spans="1:19" s="101" customFormat="1" ht="63.75" customHeight="1" outlineLevel="1" x14ac:dyDescent="0.2">
      <c r="A422" s="196">
        <v>18</v>
      </c>
      <c r="B422" s="198" t="s">
        <v>301</v>
      </c>
      <c r="C422" s="20" t="s">
        <v>426</v>
      </c>
      <c r="D422" s="20" t="s">
        <v>675</v>
      </c>
      <c r="E422" s="21" t="s">
        <v>26</v>
      </c>
      <c r="F422" s="21" t="s">
        <v>37</v>
      </c>
      <c r="G422" s="21" t="s">
        <v>519</v>
      </c>
      <c r="H422" s="182">
        <v>269</v>
      </c>
      <c r="I422" s="171">
        <f t="shared" si="25"/>
        <v>2410.7142857142853</v>
      </c>
      <c r="J422" s="199">
        <v>648482.14285714272</v>
      </c>
      <c r="K422" s="187" t="s">
        <v>912</v>
      </c>
      <c r="L422" s="187" t="s">
        <v>32</v>
      </c>
      <c r="M422" s="201"/>
    </row>
    <row r="423" spans="1:19" s="101" customFormat="1" ht="47.25" customHeight="1" outlineLevel="1" x14ac:dyDescent="0.2">
      <c r="A423" s="196">
        <v>19</v>
      </c>
      <c r="B423" s="198" t="s">
        <v>615</v>
      </c>
      <c r="C423" s="20" t="s">
        <v>426</v>
      </c>
      <c r="D423" s="20" t="s">
        <v>675</v>
      </c>
      <c r="E423" s="21" t="s">
        <v>26</v>
      </c>
      <c r="F423" s="21" t="s">
        <v>37</v>
      </c>
      <c r="G423" s="21" t="s">
        <v>519</v>
      </c>
      <c r="H423" s="182">
        <v>198</v>
      </c>
      <c r="I423" s="171">
        <f t="shared" si="25"/>
        <v>2946.4285714285711</v>
      </c>
      <c r="J423" s="199">
        <v>583392.85714285704</v>
      </c>
      <c r="K423" s="187" t="s">
        <v>912</v>
      </c>
      <c r="L423" s="187" t="s">
        <v>32</v>
      </c>
      <c r="M423" s="201"/>
    </row>
    <row r="424" spans="1:19" s="101" customFormat="1" ht="44.25" customHeight="1" outlineLevel="1" x14ac:dyDescent="0.2">
      <c r="A424" s="196">
        <v>20</v>
      </c>
      <c r="B424" s="198" t="s">
        <v>616</v>
      </c>
      <c r="C424" s="20" t="s">
        <v>426</v>
      </c>
      <c r="D424" s="20" t="s">
        <v>675</v>
      </c>
      <c r="E424" s="21" t="s">
        <v>26</v>
      </c>
      <c r="F424" s="21" t="s">
        <v>37</v>
      </c>
      <c r="G424" s="21" t="s">
        <v>519</v>
      </c>
      <c r="H424" s="182">
        <v>621</v>
      </c>
      <c r="I424" s="171">
        <f t="shared" si="25"/>
        <v>2401.7857142857142</v>
      </c>
      <c r="J424" s="199">
        <v>1491508.9285714286</v>
      </c>
      <c r="K424" s="187" t="s">
        <v>912</v>
      </c>
      <c r="L424" s="187" t="s">
        <v>32</v>
      </c>
      <c r="M424" s="135"/>
      <c r="N424" s="202"/>
      <c r="O424" s="202"/>
      <c r="P424" s="202"/>
      <c r="Q424" s="202"/>
      <c r="R424" s="202"/>
      <c r="S424" s="202"/>
    </row>
    <row r="425" spans="1:19" s="101" customFormat="1" ht="48" customHeight="1" outlineLevel="1" x14ac:dyDescent="0.2">
      <c r="A425" s="196">
        <v>21</v>
      </c>
      <c r="B425" s="198" t="s">
        <v>618</v>
      </c>
      <c r="C425" s="20" t="s">
        <v>426</v>
      </c>
      <c r="D425" s="20" t="s">
        <v>675</v>
      </c>
      <c r="E425" s="21" t="s">
        <v>26</v>
      </c>
      <c r="F425" s="21" t="s">
        <v>37</v>
      </c>
      <c r="G425" s="21" t="s">
        <v>519</v>
      </c>
      <c r="H425" s="182">
        <v>324</v>
      </c>
      <c r="I425" s="171">
        <f t="shared" si="25"/>
        <v>4732.1428571428569</v>
      </c>
      <c r="J425" s="199">
        <v>1533214.2857142857</v>
      </c>
      <c r="K425" s="187" t="s">
        <v>912</v>
      </c>
      <c r="L425" s="187" t="s">
        <v>32</v>
      </c>
      <c r="M425" s="135"/>
      <c r="N425" s="202"/>
      <c r="O425" s="202"/>
      <c r="P425" s="202"/>
      <c r="Q425" s="202"/>
      <c r="R425" s="202"/>
      <c r="S425" s="202"/>
    </row>
    <row r="426" spans="1:19" s="101" customFormat="1" ht="47.25" outlineLevel="1" x14ac:dyDescent="0.2">
      <c r="A426" s="196">
        <v>22</v>
      </c>
      <c r="B426" s="198" t="s">
        <v>368</v>
      </c>
      <c r="C426" s="20" t="s">
        <v>426</v>
      </c>
      <c r="D426" s="20" t="s">
        <v>675</v>
      </c>
      <c r="E426" s="21" t="s">
        <v>26</v>
      </c>
      <c r="F426" s="21" t="s">
        <v>37</v>
      </c>
      <c r="G426" s="21" t="s">
        <v>519</v>
      </c>
      <c r="H426" s="182">
        <v>288</v>
      </c>
      <c r="I426" s="171">
        <f t="shared" si="25"/>
        <v>2151.7857142857142</v>
      </c>
      <c r="J426" s="199">
        <v>619714.28571428568</v>
      </c>
      <c r="K426" s="187" t="s">
        <v>912</v>
      </c>
      <c r="L426" s="187" t="s">
        <v>32</v>
      </c>
      <c r="M426" s="135"/>
    </row>
    <row r="427" spans="1:19" s="202" customFormat="1" ht="47.25" outlineLevel="1" x14ac:dyDescent="0.2">
      <c r="A427" s="196">
        <v>23</v>
      </c>
      <c r="B427" s="198" t="s">
        <v>921</v>
      </c>
      <c r="C427" s="20" t="s">
        <v>426</v>
      </c>
      <c r="D427" s="20" t="s">
        <v>675</v>
      </c>
      <c r="E427" s="21" t="s">
        <v>26</v>
      </c>
      <c r="F427" s="21" t="s">
        <v>37</v>
      </c>
      <c r="G427" s="21" t="s">
        <v>519</v>
      </c>
      <c r="H427" s="182">
        <v>34</v>
      </c>
      <c r="I427" s="171">
        <f t="shared" si="25"/>
        <v>32223.214285714286</v>
      </c>
      <c r="J427" s="199">
        <v>1095589.2857142857</v>
      </c>
      <c r="K427" s="187" t="s">
        <v>912</v>
      </c>
      <c r="L427" s="187" t="s">
        <v>32</v>
      </c>
      <c r="M427" s="201"/>
      <c r="N427" s="101"/>
      <c r="O427" s="101"/>
      <c r="P427" s="101"/>
      <c r="Q427" s="101"/>
      <c r="R427" s="101"/>
      <c r="S427" s="101"/>
    </row>
    <row r="428" spans="1:19" s="101" customFormat="1" ht="47.25" outlineLevel="1" x14ac:dyDescent="0.2">
      <c r="A428" s="196">
        <v>24</v>
      </c>
      <c r="B428" s="198" t="s">
        <v>40</v>
      </c>
      <c r="C428" s="20" t="s">
        <v>426</v>
      </c>
      <c r="D428" s="20" t="s">
        <v>675</v>
      </c>
      <c r="E428" s="21" t="s">
        <v>26</v>
      </c>
      <c r="F428" s="21" t="s">
        <v>37</v>
      </c>
      <c r="G428" s="21" t="s">
        <v>519</v>
      </c>
      <c r="H428" s="182">
        <v>5</v>
      </c>
      <c r="I428" s="171">
        <f t="shared" si="25"/>
        <v>12901.821428571429</v>
      </c>
      <c r="J428" s="199">
        <v>64509.107142857145</v>
      </c>
      <c r="K428" s="187" t="s">
        <v>912</v>
      </c>
      <c r="L428" s="187" t="s">
        <v>32</v>
      </c>
      <c r="M428" s="201"/>
    </row>
    <row r="429" spans="1:19" s="101" customFormat="1" ht="47.25" customHeight="1" outlineLevel="1" x14ac:dyDescent="0.2">
      <c r="A429" s="196">
        <v>25</v>
      </c>
      <c r="B429" s="198" t="s">
        <v>369</v>
      </c>
      <c r="C429" s="20" t="s">
        <v>426</v>
      </c>
      <c r="D429" s="20" t="s">
        <v>675</v>
      </c>
      <c r="E429" s="21" t="s">
        <v>26</v>
      </c>
      <c r="F429" s="21" t="s">
        <v>37</v>
      </c>
      <c r="G429" s="21" t="s">
        <v>519</v>
      </c>
      <c r="H429" s="182">
        <v>288</v>
      </c>
      <c r="I429" s="171">
        <f t="shared" si="25"/>
        <v>5178.5714285714284</v>
      </c>
      <c r="J429" s="199">
        <v>1491428.5714285714</v>
      </c>
      <c r="K429" s="187" t="s">
        <v>912</v>
      </c>
      <c r="L429" s="187" t="s">
        <v>32</v>
      </c>
      <c r="M429" s="135"/>
      <c r="N429" s="202"/>
      <c r="O429" s="202"/>
      <c r="P429" s="202"/>
      <c r="Q429" s="202"/>
      <c r="R429" s="202"/>
      <c r="S429" s="202"/>
    </row>
    <row r="430" spans="1:19" s="101" customFormat="1" ht="48" customHeight="1" outlineLevel="1" x14ac:dyDescent="0.2">
      <c r="A430" s="196">
        <v>26</v>
      </c>
      <c r="B430" s="198" t="s">
        <v>305</v>
      </c>
      <c r="C430" s="20" t="s">
        <v>426</v>
      </c>
      <c r="D430" s="20" t="s">
        <v>675</v>
      </c>
      <c r="E430" s="21" t="s">
        <v>26</v>
      </c>
      <c r="F430" s="21"/>
      <c r="G430" s="21" t="s">
        <v>519</v>
      </c>
      <c r="H430" s="182">
        <v>5</v>
      </c>
      <c r="I430" s="171">
        <f t="shared" si="25"/>
        <v>13440.589285714284</v>
      </c>
      <c r="J430" s="199">
        <v>67202.94642857142</v>
      </c>
      <c r="K430" s="187" t="s">
        <v>912</v>
      </c>
      <c r="L430" s="187" t="s">
        <v>32</v>
      </c>
      <c r="M430" s="135"/>
      <c r="N430" s="202"/>
      <c r="O430" s="202"/>
      <c r="P430" s="202"/>
      <c r="Q430" s="202"/>
      <c r="R430" s="202"/>
      <c r="S430" s="202"/>
    </row>
    <row r="431" spans="1:19" s="101" customFormat="1" ht="50.25" customHeight="1" outlineLevel="1" x14ac:dyDescent="0.2">
      <c r="A431" s="196">
        <v>27</v>
      </c>
      <c r="B431" s="198" t="s">
        <v>303</v>
      </c>
      <c r="C431" s="20" t="s">
        <v>426</v>
      </c>
      <c r="D431" s="20" t="s">
        <v>675</v>
      </c>
      <c r="E431" s="21" t="s">
        <v>26</v>
      </c>
      <c r="F431" s="21"/>
      <c r="G431" s="21" t="s">
        <v>519</v>
      </c>
      <c r="H431" s="182">
        <v>4</v>
      </c>
      <c r="I431" s="171">
        <f t="shared" si="25"/>
        <v>9821.4285714285706</v>
      </c>
      <c r="J431" s="199">
        <v>39285.714285714283</v>
      </c>
      <c r="K431" s="187" t="s">
        <v>912</v>
      </c>
      <c r="L431" s="187" t="s">
        <v>32</v>
      </c>
      <c r="M431" s="135"/>
      <c r="N431" s="202"/>
      <c r="O431" s="202"/>
      <c r="P431" s="202"/>
      <c r="Q431" s="202"/>
      <c r="R431" s="202"/>
      <c r="S431" s="202"/>
    </row>
    <row r="432" spans="1:19" s="101" customFormat="1" ht="47.25" customHeight="1" outlineLevel="1" x14ac:dyDescent="0.2">
      <c r="A432" s="196">
        <v>28</v>
      </c>
      <c r="B432" s="198" t="s">
        <v>304</v>
      </c>
      <c r="C432" s="20" t="s">
        <v>426</v>
      </c>
      <c r="D432" s="20" t="s">
        <v>675</v>
      </c>
      <c r="E432" s="21" t="s">
        <v>26</v>
      </c>
      <c r="F432" s="21"/>
      <c r="G432" s="21" t="s">
        <v>519</v>
      </c>
      <c r="H432" s="182">
        <v>2</v>
      </c>
      <c r="I432" s="171">
        <f t="shared" si="25"/>
        <v>10857.142857142857</v>
      </c>
      <c r="J432" s="199">
        <v>21714.285714285714</v>
      </c>
      <c r="K432" s="187" t="s">
        <v>912</v>
      </c>
      <c r="L432" s="187" t="s">
        <v>32</v>
      </c>
      <c r="M432" s="135"/>
      <c r="N432" s="202"/>
      <c r="O432" s="202"/>
      <c r="P432" s="202"/>
      <c r="Q432" s="202"/>
      <c r="R432" s="202"/>
      <c r="S432" s="202"/>
    </row>
    <row r="433" spans="1:19" s="101" customFormat="1" ht="46.5" customHeight="1" outlineLevel="1" x14ac:dyDescent="0.2">
      <c r="A433" s="196">
        <v>29</v>
      </c>
      <c r="B433" s="198" t="s">
        <v>306</v>
      </c>
      <c r="C433" s="20" t="s">
        <v>426</v>
      </c>
      <c r="D433" s="20" t="s">
        <v>675</v>
      </c>
      <c r="E433" s="21" t="s">
        <v>26</v>
      </c>
      <c r="F433" s="21"/>
      <c r="G433" s="21" t="s">
        <v>519</v>
      </c>
      <c r="H433" s="182">
        <v>4</v>
      </c>
      <c r="I433" s="171">
        <f t="shared" si="25"/>
        <v>3124.9999999999995</v>
      </c>
      <c r="J433" s="199">
        <v>12499.999999999998</v>
      </c>
      <c r="K433" s="187" t="s">
        <v>912</v>
      </c>
      <c r="L433" s="187" t="s">
        <v>32</v>
      </c>
      <c r="M433" s="135"/>
      <c r="N433" s="202"/>
      <c r="O433" s="202"/>
      <c r="P433" s="202"/>
      <c r="Q433" s="202"/>
      <c r="R433" s="202"/>
      <c r="S433" s="202"/>
    </row>
    <row r="434" spans="1:19" s="101" customFormat="1" ht="43.5" customHeight="1" outlineLevel="1" x14ac:dyDescent="0.2">
      <c r="A434" s="196">
        <v>30</v>
      </c>
      <c r="B434" s="198" t="s">
        <v>302</v>
      </c>
      <c r="C434" s="20" t="s">
        <v>426</v>
      </c>
      <c r="D434" s="20" t="s">
        <v>675</v>
      </c>
      <c r="E434" s="21" t="s">
        <v>26</v>
      </c>
      <c r="F434" s="21"/>
      <c r="G434" s="21" t="s">
        <v>519</v>
      </c>
      <c r="H434" s="182">
        <v>4</v>
      </c>
      <c r="I434" s="171">
        <f t="shared" si="25"/>
        <v>3973.2142857142853</v>
      </c>
      <c r="J434" s="199">
        <v>15892.857142857141</v>
      </c>
      <c r="K434" s="187" t="s">
        <v>912</v>
      </c>
      <c r="L434" s="187" t="s">
        <v>32</v>
      </c>
      <c r="M434" s="135"/>
      <c r="N434" s="202"/>
      <c r="O434" s="202"/>
      <c r="P434" s="202"/>
      <c r="Q434" s="202"/>
      <c r="R434" s="202"/>
      <c r="S434" s="202"/>
    </row>
    <row r="435" spans="1:19" s="101" customFormat="1" ht="43.5" customHeight="1" outlineLevel="1" x14ac:dyDescent="0.2">
      <c r="A435" s="196">
        <v>31</v>
      </c>
      <c r="B435" s="198" t="s">
        <v>299</v>
      </c>
      <c r="C435" s="20" t="s">
        <v>426</v>
      </c>
      <c r="D435" s="20" t="s">
        <v>675</v>
      </c>
      <c r="E435" s="21" t="s">
        <v>26</v>
      </c>
      <c r="F435" s="21"/>
      <c r="G435" s="21" t="s">
        <v>519</v>
      </c>
      <c r="H435" s="182">
        <v>16</v>
      </c>
      <c r="I435" s="171">
        <f t="shared" si="25"/>
        <v>4089.2857142857138</v>
      </c>
      <c r="J435" s="199">
        <v>65428.57142857142</v>
      </c>
      <c r="K435" s="187" t="s">
        <v>912</v>
      </c>
      <c r="L435" s="187" t="s">
        <v>32</v>
      </c>
      <c r="M435" s="135"/>
      <c r="N435" s="202"/>
      <c r="O435" s="202"/>
      <c r="P435" s="202"/>
      <c r="Q435" s="202"/>
      <c r="R435" s="202"/>
      <c r="S435" s="202"/>
    </row>
    <row r="436" spans="1:19" s="202" customFormat="1" ht="47.25" outlineLevel="1" x14ac:dyDescent="0.2">
      <c r="A436" s="196">
        <v>32</v>
      </c>
      <c r="B436" s="198" t="s">
        <v>300</v>
      </c>
      <c r="C436" s="20" t="s">
        <v>426</v>
      </c>
      <c r="D436" s="20" t="s">
        <v>675</v>
      </c>
      <c r="E436" s="21" t="s">
        <v>26</v>
      </c>
      <c r="F436" s="21" t="s">
        <v>37</v>
      </c>
      <c r="G436" s="21" t="s">
        <v>519</v>
      </c>
      <c r="H436" s="182">
        <v>4</v>
      </c>
      <c r="I436" s="171">
        <f t="shared" si="25"/>
        <v>5008.9285714285706</v>
      </c>
      <c r="J436" s="199">
        <v>20035.714285714283</v>
      </c>
      <c r="K436" s="187" t="s">
        <v>912</v>
      </c>
      <c r="L436" s="187" t="s">
        <v>32</v>
      </c>
      <c r="M436" s="201"/>
    </row>
    <row r="437" spans="1:19" s="101" customFormat="1" ht="45.75" customHeight="1" outlineLevel="1" x14ac:dyDescent="0.2">
      <c r="A437" s="196">
        <v>33</v>
      </c>
      <c r="B437" s="198" t="s">
        <v>617</v>
      </c>
      <c r="C437" s="20" t="s">
        <v>426</v>
      </c>
      <c r="D437" s="20" t="s">
        <v>675</v>
      </c>
      <c r="E437" s="21" t="s">
        <v>26</v>
      </c>
      <c r="F437" s="21" t="s">
        <v>37</v>
      </c>
      <c r="G437" s="21" t="s">
        <v>519</v>
      </c>
      <c r="H437" s="182">
        <v>1083</v>
      </c>
      <c r="I437" s="171">
        <f t="shared" si="25"/>
        <v>1455.3571428571427</v>
      </c>
      <c r="J437" s="199">
        <v>1576151.7857142854</v>
      </c>
      <c r="K437" s="187" t="s">
        <v>912</v>
      </c>
      <c r="L437" s="187" t="s">
        <v>32</v>
      </c>
      <c r="M437" s="135"/>
      <c r="N437" s="202"/>
      <c r="O437" s="202"/>
      <c r="P437" s="202"/>
      <c r="Q437" s="202"/>
      <c r="R437" s="202"/>
      <c r="S437" s="202"/>
    </row>
    <row r="438" spans="1:19" s="101" customFormat="1" ht="48" customHeight="1" outlineLevel="1" x14ac:dyDescent="0.2">
      <c r="A438" s="196">
        <v>34</v>
      </c>
      <c r="B438" s="198" t="s">
        <v>367</v>
      </c>
      <c r="C438" s="20" t="s">
        <v>426</v>
      </c>
      <c r="D438" s="20" t="s">
        <v>675</v>
      </c>
      <c r="E438" s="21" t="s">
        <v>26</v>
      </c>
      <c r="F438" s="21"/>
      <c r="G438" s="21" t="s">
        <v>519</v>
      </c>
      <c r="H438" s="182">
        <v>96</v>
      </c>
      <c r="I438" s="171">
        <f t="shared" si="25"/>
        <v>107.14285714285715</v>
      </c>
      <c r="J438" s="199">
        <v>10285.714285714286</v>
      </c>
      <c r="K438" s="187" t="s">
        <v>912</v>
      </c>
      <c r="L438" s="187" t="s">
        <v>32</v>
      </c>
      <c r="M438" s="135"/>
      <c r="N438" s="202"/>
      <c r="O438" s="202"/>
      <c r="P438" s="202"/>
      <c r="Q438" s="202"/>
      <c r="R438" s="202"/>
      <c r="S438" s="202"/>
    </row>
    <row r="439" spans="1:19" s="101" customFormat="1" ht="47.25" customHeight="1" outlineLevel="1" x14ac:dyDescent="0.2">
      <c r="A439" s="196">
        <v>35</v>
      </c>
      <c r="B439" s="198" t="s">
        <v>39</v>
      </c>
      <c r="C439" s="20" t="s">
        <v>426</v>
      </c>
      <c r="D439" s="20" t="s">
        <v>675</v>
      </c>
      <c r="E439" s="21" t="s">
        <v>26</v>
      </c>
      <c r="F439" s="21"/>
      <c r="G439" s="21" t="s">
        <v>519</v>
      </c>
      <c r="H439" s="182">
        <v>1140</v>
      </c>
      <c r="I439" s="171">
        <f t="shared" si="25"/>
        <v>187.49999999999997</v>
      </c>
      <c r="J439" s="199">
        <v>213749.99999999997</v>
      </c>
      <c r="K439" s="187" t="s">
        <v>912</v>
      </c>
      <c r="L439" s="187" t="s">
        <v>32</v>
      </c>
      <c r="M439" s="135"/>
      <c r="N439" s="202"/>
      <c r="O439" s="202"/>
      <c r="P439" s="202"/>
      <c r="Q439" s="202"/>
      <c r="R439" s="202"/>
      <c r="S439" s="202"/>
    </row>
    <row r="440" spans="1:19" s="101" customFormat="1" ht="48" customHeight="1" outlineLevel="1" x14ac:dyDescent="0.2">
      <c r="A440" s="196">
        <v>36</v>
      </c>
      <c r="B440" s="198" t="s">
        <v>922</v>
      </c>
      <c r="C440" s="20" t="s">
        <v>426</v>
      </c>
      <c r="D440" s="20" t="s">
        <v>675</v>
      </c>
      <c r="E440" s="21" t="s">
        <v>26</v>
      </c>
      <c r="F440" s="21"/>
      <c r="G440" s="21" t="s">
        <v>519</v>
      </c>
      <c r="H440" s="182">
        <v>4</v>
      </c>
      <c r="I440" s="171">
        <f t="shared" si="25"/>
        <v>7000</v>
      </c>
      <c r="J440" s="199">
        <v>28000</v>
      </c>
      <c r="K440" s="187" t="s">
        <v>912</v>
      </c>
      <c r="L440" s="187" t="s">
        <v>32</v>
      </c>
      <c r="M440" s="135"/>
      <c r="N440" s="202"/>
      <c r="O440" s="202"/>
      <c r="P440" s="202"/>
      <c r="Q440" s="202"/>
      <c r="R440" s="202"/>
      <c r="S440" s="202"/>
    </row>
    <row r="441" spans="1:19" s="102" customFormat="1" ht="28.5" customHeight="1" x14ac:dyDescent="0.25">
      <c r="A441" s="387" t="s">
        <v>923</v>
      </c>
      <c r="B441" s="388"/>
      <c r="C441" s="388"/>
      <c r="D441" s="388"/>
      <c r="E441" s="388"/>
      <c r="F441" s="388"/>
      <c r="G441" s="388"/>
      <c r="H441" s="388"/>
      <c r="I441" s="389"/>
      <c r="J441" s="115">
        <f>SUM(J442:J472)</f>
        <v>3967917.1176000005</v>
      </c>
      <c r="K441" s="139"/>
      <c r="L441" s="139"/>
      <c r="M441" s="99"/>
      <c r="N441" s="99"/>
    </row>
    <row r="442" spans="1:19" s="101" customFormat="1" ht="33.75" customHeight="1" outlineLevel="1" x14ac:dyDescent="0.2">
      <c r="A442" s="196">
        <v>1</v>
      </c>
      <c r="B442" s="203" t="s">
        <v>924</v>
      </c>
      <c r="C442" s="197" t="s">
        <v>527</v>
      </c>
      <c r="D442" s="20" t="s">
        <v>675</v>
      </c>
      <c r="E442" s="21" t="s">
        <v>26</v>
      </c>
      <c r="F442" s="21" t="s">
        <v>37</v>
      </c>
      <c r="G442" s="204" t="s">
        <v>37</v>
      </c>
      <c r="H442" s="165">
        <v>400</v>
      </c>
      <c r="I442" s="165">
        <f t="shared" ref="I442:I472" si="26">J442/H442</f>
        <v>96.119999999999976</v>
      </c>
      <c r="J442" s="205">
        <v>38447.999999999993</v>
      </c>
      <c r="K442" s="187" t="s">
        <v>45</v>
      </c>
      <c r="L442" s="187" t="s">
        <v>32</v>
      </c>
      <c r="M442" s="135"/>
    </row>
    <row r="443" spans="1:19" s="101" customFormat="1" ht="39.75" customHeight="1" outlineLevel="1" x14ac:dyDescent="0.2">
      <c r="A443" s="196">
        <v>2</v>
      </c>
      <c r="B443" s="203" t="s">
        <v>93</v>
      </c>
      <c r="C443" s="197" t="s">
        <v>527</v>
      </c>
      <c r="D443" s="20" t="s">
        <v>675</v>
      </c>
      <c r="E443" s="21" t="s">
        <v>26</v>
      </c>
      <c r="F443" s="21" t="s">
        <v>37</v>
      </c>
      <c r="G443" s="204" t="s">
        <v>37</v>
      </c>
      <c r="H443" s="165">
        <v>10</v>
      </c>
      <c r="I443" s="165">
        <f t="shared" si="26"/>
        <v>1167.3240000000001</v>
      </c>
      <c r="J443" s="205">
        <v>11673.24</v>
      </c>
      <c r="K443" s="187" t="s">
        <v>45</v>
      </c>
      <c r="L443" s="187" t="s">
        <v>32</v>
      </c>
      <c r="M443" s="135"/>
      <c r="N443" s="202"/>
      <c r="O443" s="202"/>
      <c r="P443" s="202"/>
      <c r="Q443" s="202"/>
      <c r="R443" s="202"/>
      <c r="S443" s="202"/>
    </row>
    <row r="444" spans="1:19" s="101" customFormat="1" ht="48" customHeight="1" outlineLevel="1" x14ac:dyDescent="0.2">
      <c r="A444" s="196">
        <v>3</v>
      </c>
      <c r="B444" s="203" t="s">
        <v>92</v>
      </c>
      <c r="C444" s="197" t="s">
        <v>527</v>
      </c>
      <c r="D444" s="20" t="s">
        <v>675</v>
      </c>
      <c r="E444" s="21" t="s">
        <v>26</v>
      </c>
      <c r="F444" s="21" t="s">
        <v>37</v>
      </c>
      <c r="G444" s="204" t="s">
        <v>37</v>
      </c>
      <c r="H444" s="165">
        <v>50</v>
      </c>
      <c r="I444" s="165">
        <f t="shared" si="26"/>
        <v>1167.3240000000001</v>
      </c>
      <c r="J444" s="205">
        <v>58366.200000000004</v>
      </c>
      <c r="K444" s="187" t="s">
        <v>45</v>
      </c>
      <c r="L444" s="187" t="s">
        <v>32</v>
      </c>
      <c r="M444" s="135"/>
    </row>
    <row r="445" spans="1:19" s="101" customFormat="1" ht="49.5" customHeight="1" outlineLevel="1" x14ac:dyDescent="0.2">
      <c r="A445" s="196">
        <v>4</v>
      </c>
      <c r="B445" s="203" t="s">
        <v>441</v>
      </c>
      <c r="C445" s="197" t="s">
        <v>527</v>
      </c>
      <c r="D445" s="20" t="s">
        <v>675</v>
      </c>
      <c r="E445" s="21" t="s">
        <v>26</v>
      </c>
      <c r="F445" s="21" t="s">
        <v>37</v>
      </c>
      <c r="G445" s="204" t="s">
        <v>37</v>
      </c>
      <c r="H445" s="165">
        <v>15</v>
      </c>
      <c r="I445" s="165">
        <f t="shared" si="26"/>
        <v>1167.3240000000001</v>
      </c>
      <c r="J445" s="205">
        <v>17509.86</v>
      </c>
      <c r="K445" s="187" t="s">
        <v>45</v>
      </c>
      <c r="L445" s="187" t="s">
        <v>32</v>
      </c>
      <c r="M445" s="135"/>
    </row>
    <row r="446" spans="1:19" s="101" customFormat="1" ht="34.5" customHeight="1" outlineLevel="1" x14ac:dyDescent="0.2">
      <c r="A446" s="196">
        <v>5</v>
      </c>
      <c r="B446" s="203" t="s">
        <v>442</v>
      </c>
      <c r="C446" s="197" t="s">
        <v>527</v>
      </c>
      <c r="D446" s="20" t="s">
        <v>675</v>
      </c>
      <c r="E446" s="21" t="s">
        <v>26</v>
      </c>
      <c r="F446" s="21" t="s">
        <v>37</v>
      </c>
      <c r="G446" s="204" t="s">
        <v>37</v>
      </c>
      <c r="H446" s="165">
        <v>5</v>
      </c>
      <c r="I446" s="165">
        <f t="shared" si="26"/>
        <v>1167.3239999999998</v>
      </c>
      <c r="J446" s="205">
        <v>5836.619999999999</v>
      </c>
      <c r="K446" s="187" t="s">
        <v>45</v>
      </c>
      <c r="L446" s="187" t="s">
        <v>32</v>
      </c>
      <c r="M446" s="135"/>
    </row>
    <row r="447" spans="1:19" s="101" customFormat="1" ht="34.5" customHeight="1" outlineLevel="1" x14ac:dyDescent="0.25">
      <c r="A447" s="196">
        <v>6</v>
      </c>
      <c r="B447" s="203" t="s">
        <v>443</v>
      </c>
      <c r="C447" s="197" t="s">
        <v>527</v>
      </c>
      <c r="D447" s="20" t="s">
        <v>675</v>
      </c>
      <c r="E447" s="21" t="s">
        <v>26</v>
      </c>
      <c r="F447" s="21" t="s">
        <v>37</v>
      </c>
      <c r="G447" s="204" t="s">
        <v>37</v>
      </c>
      <c r="H447" s="165">
        <v>10</v>
      </c>
      <c r="I447" s="165">
        <f t="shared" si="26"/>
        <v>1167.3240000000001</v>
      </c>
      <c r="J447" s="205">
        <v>11673.24</v>
      </c>
      <c r="K447" s="187" t="s">
        <v>45</v>
      </c>
      <c r="L447" s="187" t="s">
        <v>32</v>
      </c>
      <c r="M447" s="99"/>
      <c r="N447" s="99"/>
    </row>
    <row r="448" spans="1:19" s="101" customFormat="1" ht="39" customHeight="1" outlineLevel="1" x14ac:dyDescent="0.25">
      <c r="A448" s="196">
        <v>7</v>
      </c>
      <c r="B448" s="203" t="s">
        <v>444</v>
      </c>
      <c r="C448" s="197" t="s">
        <v>527</v>
      </c>
      <c r="D448" s="20" t="s">
        <v>675</v>
      </c>
      <c r="E448" s="21" t="s">
        <v>26</v>
      </c>
      <c r="F448" s="21" t="s">
        <v>37</v>
      </c>
      <c r="G448" s="204" t="s">
        <v>37</v>
      </c>
      <c r="H448" s="171">
        <v>2</v>
      </c>
      <c r="I448" s="165">
        <f t="shared" si="26"/>
        <v>1167.3240000000001</v>
      </c>
      <c r="J448" s="205">
        <v>2334.6480000000001</v>
      </c>
      <c r="K448" s="187" t="s">
        <v>45</v>
      </c>
      <c r="L448" s="187" t="s">
        <v>32</v>
      </c>
      <c r="M448" s="99"/>
      <c r="N448" s="99"/>
    </row>
    <row r="449" spans="1:19" s="101" customFormat="1" ht="34.5" customHeight="1" outlineLevel="1" x14ac:dyDescent="0.25">
      <c r="A449" s="196">
        <v>8</v>
      </c>
      <c r="B449" s="203" t="s">
        <v>445</v>
      </c>
      <c r="C449" s="197" t="s">
        <v>527</v>
      </c>
      <c r="D449" s="20" t="s">
        <v>675</v>
      </c>
      <c r="E449" s="21" t="s">
        <v>26</v>
      </c>
      <c r="F449" s="21" t="s">
        <v>37</v>
      </c>
      <c r="G449" s="204" t="s">
        <v>37</v>
      </c>
      <c r="H449" s="171">
        <v>5</v>
      </c>
      <c r="I449" s="165">
        <f t="shared" si="26"/>
        <v>1167.3240000000001</v>
      </c>
      <c r="J449" s="205">
        <v>5836.62</v>
      </c>
      <c r="K449" s="187" t="s">
        <v>45</v>
      </c>
      <c r="L449" s="187" t="s">
        <v>32</v>
      </c>
      <c r="M449" s="99"/>
      <c r="N449" s="100"/>
      <c r="O449" s="100"/>
      <c r="P449" s="100"/>
      <c r="Q449" s="100"/>
      <c r="R449" s="100"/>
      <c r="S449" s="100"/>
    </row>
    <row r="450" spans="1:19" s="101" customFormat="1" ht="31.5" customHeight="1" outlineLevel="1" x14ac:dyDescent="0.25">
      <c r="A450" s="196">
        <v>9</v>
      </c>
      <c r="B450" s="203" t="s">
        <v>446</v>
      </c>
      <c r="C450" s="197" t="s">
        <v>527</v>
      </c>
      <c r="D450" s="20" t="s">
        <v>675</v>
      </c>
      <c r="E450" s="21" t="s">
        <v>26</v>
      </c>
      <c r="F450" s="21" t="s">
        <v>37</v>
      </c>
      <c r="G450" s="204" t="s">
        <v>37</v>
      </c>
      <c r="H450" s="165">
        <v>300</v>
      </c>
      <c r="I450" s="165">
        <f t="shared" si="26"/>
        <v>2016.3840000000002</v>
      </c>
      <c r="J450" s="205">
        <v>604915.20000000007</v>
      </c>
      <c r="K450" s="187" t="s">
        <v>45</v>
      </c>
      <c r="L450" s="187" t="s">
        <v>32</v>
      </c>
      <c r="M450" s="99"/>
      <c r="N450" s="100"/>
      <c r="O450" s="100"/>
      <c r="P450" s="100"/>
      <c r="Q450" s="100"/>
      <c r="R450" s="100"/>
      <c r="S450" s="100"/>
    </row>
    <row r="451" spans="1:19" ht="44.25" customHeight="1" outlineLevel="1" x14ac:dyDescent="0.25">
      <c r="A451" s="196">
        <v>10</v>
      </c>
      <c r="B451" s="203" t="s">
        <v>925</v>
      </c>
      <c r="C451" s="197" t="s">
        <v>527</v>
      </c>
      <c r="D451" s="20" t="s">
        <v>675</v>
      </c>
      <c r="E451" s="21" t="s">
        <v>26</v>
      </c>
      <c r="F451" s="21" t="s">
        <v>37</v>
      </c>
      <c r="G451" s="204" t="s">
        <v>37</v>
      </c>
      <c r="H451" s="165">
        <v>12</v>
      </c>
      <c r="I451" s="165">
        <f t="shared" si="26"/>
        <v>1167.3240000000001</v>
      </c>
      <c r="J451" s="205">
        <v>14007.888000000001</v>
      </c>
      <c r="K451" s="187" t="s">
        <v>45</v>
      </c>
      <c r="L451" s="187" t="s">
        <v>32</v>
      </c>
      <c r="N451" s="99"/>
    </row>
    <row r="452" spans="1:19" ht="32.25" customHeight="1" outlineLevel="1" x14ac:dyDescent="0.25">
      <c r="A452" s="196">
        <v>11</v>
      </c>
      <c r="B452" s="203" t="s">
        <v>926</v>
      </c>
      <c r="C452" s="197" t="s">
        <v>527</v>
      </c>
      <c r="D452" s="20" t="s">
        <v>675</v>
      </c>
      <c r="E452" s="21" t="s">
        <v>26</v>
      </c>
      <c r="F452" s="21" t="s">
        <v>37</v>
      </c>
      <c r="G452" s="204" t="s">
        <v>37</v>
      </c>
      <c r="H452" s="165">
        <v>50</v>
      </c>
      <c r="I452" s="165">
        <f t="shared" si="26"/>
        <v>1167.3240000000001</v>
      </c>
      <c r="J452" s="205">
        <v>58366.200000000004</v>
      </c>
      <c r="K452" s="187" t="s">
        <v>45</v>
      </c>
      <c r="L452" s="187" t="s">
        <v>32</v>
      </c>
    </row>
    <row r="453" spans="1:19" ht="36" customHeight="1" outlineLevel="1" x14ac:dyDescent="0.25">
      <c r="A453" s="196">
        <v>12</v>
      </c>
      <c r="B453" s="203" t="s">
        <v>94</v>
      </c>
      <c r="C453" s="197" t="s">
        <v>527</v>
      </c>
      <c r="D453" s="20" t="s">
        <v>675</v>
      </c>
      <c r="E453" s="21" t="s">
        <v>26</v>
      </c>
      <c r="F453" s="21" t="s">
        <v>37</v>
      </c>
      <c r="G453" s="204" t="s">
        <v>37</v>
      </c>
      <c r="H453" s="165">
        <v>4000</v>
      </c>
      <c r="I453" s="165">
        <f t="shared" si="26"/>
        <v>69.419999999999987</v>
      </c>
      <c r="J453" s="205">
        <v>277679.99999999994</v>
      </c>
      <c r="K453" s="187" t="s">
        <v>45</v>
      </c>
      <c r="L453" s="187" t="s">
        <v>32</v>
      </c>
    </row>
    <row r="454" spans="1:19" ht="36" customHeight="1" outlineLevel="1" x14ac:dyDescent="0.25">
      <c r="A454" s="196">
        <v>13</v>
      </c>
      <c r="B454" s="203" t="s">
        <v>619</v>
      </c>
      <c r="C454" s="197" t="s">
        <v>527</v>
      </c>
      <c r="D454" s="20" t="s">
        <v>675</v>
      </c>
      <c r="E454" s="21" t="s">
        <v>26</v>
      </c>
      <c r="F454" s="21" t="s">
        <v>37</v>
      </c>
      <c r="G454" s="204" t="s">
        <v>37</v>
      </c>
      <c r="H454" s="165">
        <v>20</v>
      </c>
      <c r="I454" s="165">
        <f t="shared" si="26"/>
        <v>1307.4028800000001</v>
      </c>
      <c r="J454" s="205">
        <v>26148.057600000004</v>
      </c>
      <c r="K454" s="187" t="s">
        <v>45</v>
      </c>
      <c r="L454" s="187" t="s">
        <v>32</v>
      </c>
    </row>
    <row r="455" spans="1:19" ht="34.5" customHeight="1" outlineLevel="1" x14ac:dyDescent="0.25">
      <c r="A455" s="196">
        <v>14</v>
      </c>
      <c r="B455" s="203" t="s">
        <v>620</v>
      </c>
      <c r="C455" s="197" t="s">
        <v>527</v>
      </c>
      <c r="D455" s="20" t="s">
        <v>675</v>
      </c>
      <c r="E455" s="21" t="s">
        <v>26</v>
      </c>
      <c r="F455" s="21" t="s">
        <v>37</v>
      </c>
      <c r="G455" s="204" t="s">
        <v>37</v>
      </c>
      <c r="H455" s="165">
        <v>250</v>
      </c>
      <c r="I455" s="165">
        <f t="shared" si="26"/>
        <v>4378.7999999999993</v>
      </c>
      <c r="J455" s="205">
        <v>1094699.9999999998</v>
      </c>
      <c r="K455" s="187" t="s">
        <v>45</v>
      </c>
      <c r="L455" s="187" t="s">
        <v>32</v>
      </c>
    </row>
    <row r="456" spans="1:19" ht="34.5" customHeight="1" outlineLevel="1" x14ac:dyDescent="0.25">
      <c r="A456" s="196">
        <v>15</v>
      </c>
      <c r="B456" s="203" t="s">
        <v>95</v>
      </c>
      <c r="C456" s="197" t="s">
        <v>527</v>
      </c>
      <c r="D456" s="20" t="s">
        <v>675</v>
      </c>
      <c r="E456" s="21" t="s">
        <v>26</v>
      </c>
      <c r="F456" s="21" t="s">
        <v>37</v>
      </c>
      <c r="G456" s="204" t="s">
        <v>37</v>
      </c>
      <c r="H456" s="165">
        <v>360</v>
      </c>
      <c r="I456" s="165">
        <f t="shared" si="26"/>
        <v>2016.3839999999996</v>
      </c>
      <c r="J456" s="205">
        <v>725898.23999999987</v>
      </c>
      <c r="K456" s="187" t="s">
        <v>45</v>
      </c>
      <c r="L456" s="187" t="s">
        <v>32</v>
      </c>
    </row>
    <row r="457" spans="1:19" ht="34.5" customHeight="1" outlineLevel="1" x14ac:dyDescent="0.25">
      <c r="A457" s="196">
        <v>16</v>
      </c>
      <c r="B457" s="203" t="s">
        <v>96</v>
      </c>
      <c r="C457" s="197" t="s">
        <v>527</v>
      </c>
      <c r="D457" s="20" t="s">
        <v>675</v>
      </c>
      <c r="E457" s="21" t="s">
        <v>26</v>
      </c>
      <c r="F457" s="21" t="s">
        <v>37</v>
      </c>
      <c r="G457" s="204" t="s">
        <v>37</v>
      </c>
      <c r="H457" s="165">
        <v>10000</v>
      </c>
      <c r="I457" s="165">
        <f t="shared" si="26"/>
        <v>69.419999999999987</v>
      </c>
      <c r="J457" s="205">
        <v>694199.99999999988</v>
      </c>
      <c r="K457" s="187" t="s">
        <v>45</v>
      </c>
      <c r="L457" s="187" t="s">
        <v>32</v>
      </c>
    </row>
    <row r="458" spans="1:19" ht="34.5" customHeight="1" outlineLevel="1" x14ac:dyDescent="0.25">
      <c r="A458" s="196">
        <v>17</v>
      </c>
      <c r="B458" s="203" t="s">
        <v>935</v>
      </c>
      <c r="C458" s="197" t="s">
        <v>527</v>
      </c>
      <c r="D458" s="20" t="s">
        <v>675</v>
      </c>
      <c r="E458" s="21" t="s">
        <v>26</v>
      </c>
      <c r="F458" s="21" t="s">
        <v>37</v>
      </c>
      <c r="G458" s="204" t="s">
        <v>37</v>
      </c>
      <c r="H458" s="165">
        <v>1500</v>
      </c>
      <c r="I458" s="165">
        <f t="shared" si="26"/>
        <v>69.419999999999987</v>
      </c>
      <c r="J458" s="205">
        <v>104129.99999999999</v>
      </c>
      <c r="K458" s="187" t="s">
        <v>45</v>
      </c>
      <c r="L458" s="187" t="s">
        <v>32</v>
      </c>
    </row>
    <row r="459" spans="1:19" ht="34.5" customHeight="1" outlineLevel="1" x14ac:dyDescent="0.25">
      <c r="A459" s="196">
        <v>18</v>
      </c>
      <c r="B459" s="203" t="s">
        <v>936</v>
      </c>
      <c r="C459" s="197" t="s">
        <v>527</v>
      </c>
      <c r="D459" s="20" t="s">
        <v>675</v>
      </c>
      <c r="E459" s="21" t="s">
        <v>26</v>
      </c>
      <c r="F459" s="21" t="s">
        <v>37</v>
      </c>
      <c r="G459" s="204" t="s">
        <v>37</v>
      </c>
      <c r="H459" s="165">
        <v>1500</v>
      </c>
      <c r="I459" s="165">
        <f t="shared" si="26"/>
        <v>69.419999999999987</v>
      </c>
      <c r="J459" s="205">
        <v>104129.99999999999</v>
      </c>
      <c r="K459" s="187" t="s">
        <v>45</v>
      </c>
      <c r="L459" s="187" t="s">
        <v>32</v>
      </c>
    </row>
    <row r="460" spans="1:19" ht="36.75" customHeight="1" outlineLevel="1" x14ac:dyDescent="0.25">
      <c r="A460" s="196">
        <v>19</v>
      </c>
      <c r="B460" s="203" t="s">
        <v>447</v>
      </c>
      <c r="C460" s="197" t="s">
        <v>527</v>
      </c>
      <c r="D460" s="20" t="s">
        <v>675</v>
      </c>
      <c r="E460" s="21" t="s">
        <v>26</v>
      </c>
      <c r="F460" s="21" t="s">
        <v>37</v>
      </c>
      <c r="G460" s="204" t="s">
        <v>37</v>
      </c>
      <c r="H460" s="171">
        <v>10</v>
      </c>
      <c r="I460" s="165">
        <f t="shared" si="26"/>
        <v>1167.3239999999998</v>
      </c>
      <c r="J460" s="205">
        <v>11673.239999999998</v>
      </c>
      <c r="K460" s="187" t="s">
        <v>45</v>
      </c>
      <c r="L460" s="187" t="s">
        <v>32</v>
      </c>
    </row>
    <row r="461" spans="1:19" ht="32.25" customHeight="1" outlineLevel="1" x14ac:dyDescent="0.25">
      <c r="A461" s="196">
        <v>20</v>
      </c>
      <c r="B461" s="203" t="s">
        <v>927</v>
      </c>
      <c r="C461" s="197" t="s">
        <v>527</v>
      </c>
      <c r="D461" s="20" t="s">
        <v>675</v>
      </c>
      <c r="E461" s="21" t="s">
        <v>26</v>
      </c>
      <c r="F461" s="21" t="s">
        <v>37</v>
      </c>
      <c r="G461" s="204" t="s">
        <v>37</v>
      </c>
      <c r="H461" s="171">
        <v>1</v>
      </c>
      <c r="I461" s="165">
        <f t="shared" si="26"/>
        <v>1167.3239999999998</v>
      </c>
      <c r="J461" s="205">
        <v>1167.3239999999998</v>
      </c>
      <c r="K461" s="187" t="s">
        <v>45</v>
      </c>
      <c r="L461" s="187" t="s">
        <v>32</v>
      </c>
    </row>
    <row r="462" spans="1:19" ht="35.25" customHeight="1" outlineLevel="1" x14ac:dyDescent="0.25">
      <c r="A462" s="196">
        <v>21</v>
      </c>
      <c r="B462" s="203" t="s">
        <v>928</v>
      </c>
      <c r="C462" s="197" t="s">
        <v>527</v>
      </c>
      <c r="D462" s="20" t="s">
        <v>675</v>
      </c>
      <c r="E462" s="21" t="s">
        <v>26</v>
      </c>
      <c r="F462" s="21" t="s">
        <v>37</v>
      </c>
      <c r="G462" s="204" t="s">
        <v>37</v>
      </c>
      <c r="H462" s="165">
        <v>20</v>
      </c>
      <c r="I462" s="165">
        <f t="shared" si="26"/>
        <v>1167.3240000000001</v>
      </c>
      <c r="J462" s="205">
        <v>23346.48</v>
      </c>
      <c r="K462" s="187" t="s">
        <v>45</v>
      </c>
      <c r="L462" s="187" t="s">
        <v>32</v>
      </c>
      <c r="N462" s="206"/>
    </row>
    <row r="463" spans="1:19" ht="33.75" customHeight="1" outlineLevel="1" x14ac:dyDescent="0.25">
      <c r="A463" s="196">
        <v>22</v>
      </c>
      <c r="B463" s="203" t="s">
        <v>621</v>
      </c>
      <c r="C463" s="197" t="s">
        <v>527</v>
      </c>
      <c r="D463" s="20" t="s">
        <v>675</v>
      </c>
      <c r="E463" s="21" t="s">
        <v>26</v>
      </c>
      <c r="F463" s="21" t="s">
        <v>37</v>
      </c>
      <c r="G463" s="204" t="s">
        <v>37</v>
      </c>
      <c r="H463" s="165">
        <v>20</v>
      </c>
      <c r="I463" s="165">
        <f t="shared" si="26"/>
        <v>1167.3240000000001</v>
      </c>
      <c r="J463" s="205">
        <v>23346.48</v>
      </c>
      <c r="K463" s="187" t="s">
        <v>45</v>
      </c>
      <c r="L463" s="187" t="s">
        <v>32</v>
      </c>
      <c r="N463" s="206"/>
    </row>
    <row r="464" spans="1:19" ht="33.75" customHeight="1" outlineLevel="1" x14ac:dyDescent="0.25">
      <c r="A464" s="196">
        <v>23</v>
      </c>
      <c r="B464" s="203" t="s">
        <v>448</v>
      </c>
      <c r="C464" s="197" t="s">
        <v>527</v>
      </c>
      <c r="D464" s="20" t="s">
        <v>675</v>
      </c>
      <c r="E464" s="21" t="s">
        <v>26</v>
      </c>
      <c r="F464" s="21" t="s">
        <v>37</v>
      </c>
      <c r="G464" s="204" t="s">
        <v>37</v>
      </c>
      <c r="H464" s="165">
        <v>5</v>
      </c>
      <c r="I464" s="165">
        <f t="shared" si="26"/>
        <v>1167.3240000000001</v>
      </c>
      <c r="J464" s="205">
        <v>5836.62</v>
      </c>
      <c r="K464" s="187" t="s">
        <v>45</v>
      </c>
      <c r="L464" s="187" t="s">
        <v>32</v>
      </c>
      <c r="N464" s="206"/>
    </row>
    <row r="465" spans="1:14" ht="34.5" customHeight="1" outlineLevel="1" x14ac:dyDescent="0.25">
      <c r="A465" s="196">
        <v>24</v>
      </c>
      <c r="B465" s="203" t="s">
        <v>97</v>
      </c>
      <c r="C465" s="197" t="s">
        <v>527</v>
      </c>
      <c r="D465" s="20" t="s">
        <v>675</v>
      </c>
      <c r="E465" s="21" t="s">
        <v>26</v>
      </c>
      <c r="F465" s="21" t="s">
        <v>37</v>
      </c>
      <c r="G465" s="204" t="s">
        <v>37</v>
      </c>
      <c r="H465" s="165">
        <v>10</v>
      </c>
      <c r="I465" s="165">
        <f t="shared" si="26"/>
        <v>1167.3240000000001</v>
      </c>
      <c r="J465" s="205">
        <v>11673.24</v>
      </c>
      <c r="K465" s="187" t="s">
        <v>45</v>
      </c>
      <c r="L465" s="187" t="s">
        <v>32</v>
      </c>
      <c r="N465" s="206"/>
    </row>
    <row r="466" spans="1:14" ht="35.25" customHeight="1" outlineLevel="1" x14ac:dyDescent="0.25">
      <c r="A466" s="196">
        <v>25</v>
      </c>
      <c r="B466" s="203" t="s">
        <v>98</v>
      </c>
      <c r="C466" s="197" t="s">
        <v>527</v>
      </c>
      <c r="D466" s="20" t="s">
        <v>675</v>
      </c>
      <c r="E466" s="21" t="s">
        <v>26</v>
      </c>
      <c r="F466" s="21" t="s">
        <v>37</v>
      </c>
      <c r="G466" s="204" t="s">
        <v>37</v>
      </c>
      <c r="H466" s="165">
        <v>20</v>
      </c>
      <c r="I466" s="165">
        <f t="shared" si="26"/>
        <v>1167.3240000000001</v>
      </c>
      <c r="J466" s="205">
        <v>23346.48</v>
      </c>
      <c r="K466" s="187" t="s">
        <v>45</v>
      </c>
      <c r="L466" s="187" t="s">
        <v>32</v>
      </c>
      <c r="N466" s="206"/>
    </row>
    <row r="467" spans="1:14" ht="36" customHeight="1" outlineLevel="1" x14ac:dyDescent="0.25">
      <c r="A467" s="196">
        <v>26</v>
      </c>
      <c r="B467" s="203" t="s">
        <v>929</v>
      </c>
      <c r="C467" s="197" t="s">
        <v>527</v>
      </c>
      <c r="D467" s="20" t="s">
        <v>675</v>
      </c>
      <c r="E467" s="21" t="s">
        <v>26</v>
      </c>
      <c r="F467" s="21" t="s">
        <v>37</v>
      </c>
      <c r="G467" s="204" t="s">
        <v>37</v>
      </c>
      <c r="H467" s="165">
        <v>1</v>
      </c>
      <c r="I467" s="165">
        <f t="shared" si="26"/>
        <v>1167.3240000000001</v>
      </c>
      <c r="J467" s="205">
        <v>1167.3240000000001</v>
      </c>
      <c r="K467" s="187" t="s">
        <v>45</v>
      </c>
      <c r="L467" s="187" t="s">
        <v>32</v>
      </c>
      <c r="N467" s="206"/>
    </row>
    <row r="468" spans="1:14" ht="37.5" customHeight="1" outlineLevel="1" x14ac:dyDescent="0.25">
      <c r="A468" s="196">
        <v>27</v>
      </c>
      <c r="B468" s="203" t="s">
        <v>930</v>
      </c>
      <c r="C468" s="197" t="s">
        <v>527</v>
      </c>
      <c r="D468" s="20" t="s">
        <v>675</v>
      </c>
      <c r="E468" s="21" t="s">
        <v>26</v>
      </c>
      <c r="F468" s="21" t="s">
        <v>37</v>
      </c>
      <c r="G468" s="204" t="s">
        <v>37</v>
      </c>
      <c r="H468" s="165">
        <v>2</v>
      </c>
      <c r="I468" s="165">
        <f t="shared" si="26"/>
        <v>1167.3240000000001</v>
      </c>
      <c r="J468" s="205">
        <v>2334.6480000000001</v>
      </c>
      <c r="K468" s="187" t="s">
        <v>45</v>
      </c>
      <c r="L468" s="187" t="s">
        <v>32</v>
      </c>
      <c r="N468" s="206"/>
    </row>
    <row r="469" spans="1:14" ht="31.5" outlineLevel="1" x14ac:dyDescent="0.25">
      <c r="A469" s="196">
        <v>28</v>
      </c>
      <c r="B469" s="207" t="s">
        <v>931</v>
      </c>
      <c r="C469" s="197" t="s">
        <v>527</v>
      </c>
      <c r="D469" s="20" t="s">
        <v>675</v>
      </c>
      <c r="E469" s="21" t="s">
        <v>26</v>
      </c>
      <c r="F469" s="21" t="s">
        <v>37</v>
      </c>
      <c r="G469" s="21" t="s">
        <v>37</v>
      </c>
      <c r="H469" s="208">
        <v>2</v>
      </c>
      <c r="I469" s="208">
        <f t="shared" si="26"/>
        <v>1167.3240000000001</v>
      </c>
      <c r="J469" s="209">
        <v>2334.6480000000001</v>
      </c>
      <c r="K469" s="187" t="s">
        <v>45</v>
      </c>
      <c r="L469" s="187" t="s">
        <v>32</v>
      </c>
      <c r="N469" s="206"/>
    </row>
    <row r="470" spans="1:14" ht="30" customHeight="1" outlineLevel="1" x14ac:dyDescent="0.25">
      <c r="A470" s="196">
        <v>29</v>
      </c>
      <c r="B470" s="207" t="s">
        <v>932</v>
      </c>
      <c r="C470" s="197" t="s">
        <v>527</v>
      </c>
      <c r="D470" s="20" t="s">
        <v>675</v>
      </c>
      <c r="E470" s="21" t="s">
        <v>26</v>
      </c>
      <c r="F470" s="21" t="s">
        <v>37</v>
      </c>
      <c r="G470" s="21" t="s">
        <v>37</v>
      </c>
      <c r="H470" s="208">
        <v>2</v>
      </c>
      <c r="I470" s="208">
        <f t="shared" si="26"/>
        <v>1167.3240000000001</v>
      </c>
      <c r="J470" s="209">
        <v>2334.6480000000001</v>
      </c>
      <c r="K470" s="187" t="s">
        <v>45</v>
      </c>
      <c r="L470" s="187" t="s">
        <v>32</v>
      </c>
      <c r="N470" s="206"/>
    </row>
    <row r="471" spans="1:14" ht="31.5" outlineLevel="1" x14ac:dyDescent="0.25">
      <c r="A471" s="196">
        <v>30</v>
      </c>
      <c r="B471" s="203" t="s">
        <v>933</v>
      </c>
      <c r="C471" s="197" t="s">
        <v>527</v>
      </c>
      <c r="D471" s="20" t="s">
        <v>675</v>
      </c>
      <c r="E471" s="21" t="s">
        <v>26</v>
      </c>
      <c r="F471" s="21" t="s">
        <v>37</v>
      </c>
      <c r="G471" s="136" t="s">
        <v>37</v>
      </c>
      <c r="H471" s="165">
        <v>2</v>
      </c>
      <c r="I471" s="165">
        <f t="shared" si="26"/>
        <v>1167.3240000000001</v>
      </c>
      <c r="J471" s="165">
        <v>2334.6480000000001</v>
      </c>
      <c r="K471" s="187" t="s">
        <v>45</v>
      </c>
      <c r="L471" s="187" t="s">
        <v>32</v>
      </c>
      <c r="N471" s="206"/>
    </row>
    <row r="472" spans="1:14" ht="31.5" outlineLevel="1" x14ac:dyDescent="0.25">
      <c r="A472" s="196">
        <v>31</v>
      </c>
      <c r="B472" s="210" t="s">
        <v>934</v>
      </c>
      <c r="C472" s="197" t="s">
        <v>527</v>
      </c>
      <c r="D472" s="20" t="s">
        <v>675</v>
      </c>
      <c r="E472" s="21" t="s">
        <v>26</v>
      </c>
      <c r="F472" s="21" t="s">
        <v>37</v>
      </c>
      <c r="G472" s="211" t="s">
        <v>37</v>
      </c>
      <c r="H472" s="165">
        <v>1</v>
      </c>
      <c r="I472" s="212">
        <f t="shared" si="26"/>
        <v>1167.3240000000001</v>
      </c>
      <c r="J472" s="165">
        <v>1167.3240000000001</v>
      </c>
      <c r="K472" s="187" t="s">
        <v>45</v>
      </c>
      <c r="L472" s="187" t="s">
        <v>32</v>
      </c>
      <c r="N472" s="206"/>
    </row>
    <row r="473" spans="1:14" s="102" customFormat="1" ht="28.5" customHeight="1" x14ac:dyDescent="0.25">
      <c r="A473" s="387" t="s">
        <v>937</v>
      </c>
      <c r="B473" s="388"/>
      <c r="C473" s="388"/>
      <c r="D473" s="388"/>
      <c r="E473" s="388"/>
      <c r="F473" s="388"/>
      <c r="G473" s="388"/>
      <c r="H473" s="388"/>
      <c r="I473" s="389"/>
      <c r="J473" s="115">
        <f>SUM(J474:J476)</f>
        <v>2517403.7354354784</v>
      </c>
      <c r="K473" s="139"/>
      <c r="L473" s="139"/>
      <c r="M473" s="99"/>
      <c r="N473" s="99"/>
    </row>
    <row r="474" spans="1:14" ht="31.5" outlineLevel="1" x14ac:dyDescent="0.25">
      <c r="A474" s="196">
        <v>1</v>
      </c>
      <c r="B474" s="172" t="s">
        <v>99</v>
      </c>
      <c r="C474" s="197" t="s">
        <v>527</v>
      </c>
      <c r="D474" s="20" t="s">
        <v>675</v>
      </c>
      <c r="E474" s="21" t="s">
        <v>26</v>
      </c>
      <c r="F474" s="21" t="s">
        <v>37</v>
      </c>
      <c r="G474" s="21" t="s">
        <v>37</v>
      </c>
      <c r="H474" s="165">
        <v>4536.0878381064531</v>
      </c>
      <c r="I474" s="186">
        <f t="shared" ref="I474:I476" si="27">J474/H474</f>
        <v>446</v>
      </c>
      <c r="J474" s="171">
        <v>2023095.175795478</v>
      </c>
      <c r="K474" s="187" t="s">
        <v>45</v>
      </c>
      <c r="L474" s="187" t="s">
        <v>32</v>
      </c>
      <c r="N474" s="206"/>
    </row>
    <row r="475" spans="1:14" ht="31.5" outlineLevel="1" x14ac:dyDescent="0.25">
      <c r="A475" s="196">
        <v>2</v>
      </c>
      <c r="B475" s="172" t="s">
        <v>370</v>
      </c>
      <c r="C475" s="197" t="s">
        <v>527</v>
      </c>
      <c r="D475" s="20" t="s">
        <v>675</v>
      </c>
      <c r="E475" s="21" t="s">
        <v>26</v>
      </c>
      <c r="F475" s="21" t="s">
        <v>37</v>
      </c>
      <c r="G475" s="21" t="s">
        <v>37</v>
      </c>
      <c r="H475" s="165">
        <v>4207</v>
      </c>
      <c r="I475" s="186">
        <f t="shared" si="27"/>
        <v>101.07552000000001</v>
      </c>
      <c r="J475" s="171">
        <v>425224.71264000004</v>
      </c>
      <c r="K475" s="187" t="s">
        <v>45</v>
      </c>
      <c r="L475" s="187" t="s">
        <v>32</v>
      </c>
      <c r="N475" s="206"/>
    </row>
    <row r="476" spans="1:14" ht="31.5" outlineLevel="1" x14ac:dyDescent="0.25">
      <c r="A476" s="196">
        <v>3</v>
      </c>
      <c r="B476" s="172" t="s">
        <v>371</v>
      </c>
      <c r="C476" s="197" t="s">
        <v>527</v>
      </c>
      <c r="D476" s="20" t="s">
        <v>675</v>
      </c>
      <c r="E476" s="21" t="s">
        <v>26</v>
      </c>
      <c r="F476" s="21" t="s">
        <v>37</v>
      </c>
      <c r="G476" s="21" t="s">
        <v>37</v>
      </c>
      <c r="H476" s="165">
        <v>525</v>
      </c>
      <c r="I476" s="186">
        <f t="shared" si="27"/>
        <v>131.58828</v>
      </c>
      <c r="J476" s="171">
        <v>69083.846999999994</v>
      </c>
      <c r="K476" s="187" t="s">
        <v>45</v>
      </c>
      <c r="L476" s="187" t="s">
        <v>32</v>
      </c>
      <c r="N476" s="206"/>
    </row>
    <row r="477" spans="1:14" s="102" customFormat="1" ht="28.5" customHeight="1" x14ac:dyDescent="0.25">
      <c r="A477" s="387" t="s">
        <v>938</v>
      </c>
      <c r="B477" s="388"/>
      <c r="C477" s="388"/>
      <c r="D477" s="388"/>
      <c r="E477" s="388"/>
      <c r="F477" s="388"/>
      <c r="G477" s="388"/>
      <c r="H477" s="388"/>
      <c r="I477" s="389"/>
      <c r="J477" s="115">
        <f>J478+J479+J480+J522</f>
        <v>5458799.6230571419</v>
      </c>
      <c r="K477" s="139"/>
      <c r="L477" s="139"/>
      <c r="M477" s="99"/>
      <c r="N477" s="99"/>
    </row>
    <row r="478" spans="1:14" ht="47.25" outlineLevel="1" x14ac:dyDescent="0.25">
      <c r="A478" s="350">
        <v>1</v>
      </c>
      <c r="B478" s="351" t="s">
        <v>372</v>
      </c>
      <c r="C478" s="197" t="s">
        <v>527</v>
      </c>
      <c r="D478" s="20" t="s">
        <v>675</v>
      </c>
      <c r="E478" s="21" t="s">
        <v>26</v>
      </c>
      <c r="F478" s="21" t="s">
        <v>37</v>
      </c>
      <c r="G478" s="243">
        <v>1401</v>
      </c>
      <c r="H478" s="352">
        <v>2504.4642857142853</v>
      </c>
      <c r="I478" s="352">
        <f t="shared" ref="I478:I479" si="28">J478/H478</f>
        <v>1496.268</v>
      </c>
      <c r="J478" s="209">
        <v>3747349.7678571423</v>
      </c>
      <c r="K478" s="187" t="s">
        <v>912</v>
      </c>
      <c r="L478" s="187" t="s">
        <v>32</v>
      </c>
      <c r="N478" s="99"/>
    </row>
    <row r="479" spans="1:14" ht="48" customHeight="1" outlineLevel="1" x14ac:dyDescent="0.25">
      <c r="A479" s="350">
        <v>2</v>
      </c>
      <c r="B479" s="351" t="s">
        <v>373</v>
      </c>
      <c r="C479" s="197" t="s">
        <v>527</v>
      </c>
      <c r="D479" s="20" t="s">
        <v>675</v>
      </c>
      <c r="E479" s="21" t="s">
        <v>26</v>
      </c>
      <c r="F479" s="21" t="s">
        <v>37</v>
      </c>
      <c r="G479" s="243">
        <v>588</v>
      </c>
      <c r="H479" s="352">
        <v>907.80000000000007</v>
      </c>
      <c r="I479" s="352">
        <f t="shared" si="28"/>
        <v>627.98399999999992</v>
      </c>
      <c r="J479" s="209">
        <v>570083.87520000001</v>
      </c>
      <c r="K479" s="187" t="s">
        <v>912</v>
      </c>
      <c r="L479" s="187" t="s">
        <v>32</v>
      </c>
      <c r="N479" s="99"/>
    </row>
    <row r="480" spans="1:14" ht="27" customHeight="1" x14ac:dyDescent="0.25">
      <c r="A480" s="427" t="s">
        <v>939</v>
      </c>
      <c r="B480" s="428"/>
      <c r="C480" s="428"/>
      <c r="D480" s="428"/>
      <c r="E480" s="428"/>
      <c r="F480" s="428"/>
      <c r="G480" s="429"/>
      <c r="H480" s="165"/>
      <c r="I480" s="165"/>
      <c r="J480" s="346">
        <f>SUM(J481:J521)</f>
        <v>266449.98</v>
      </c>
      <c r="K480" s="405"/>
      <c r="L480" s="406"/>
      <c r="N480" s="206"/>
    </row>
    <row r="481" spans="1:14" ht="31.5" outlineLevel="1" x14ac:dyDescent="0.25">
      <c r="A481" s="196">
        <v>1</v>
      </c>
      <c r="B481" s="210" t="s">
        <v>308</v>
      </c>
      <c r="C481" s="197" t="s">
        <v>527</v>
      </c>
      <c r="D481" s="20" t="s">
        <v>675</v>
      </c>
      <c r="E481" s="21" t="s">
        <v>26</v>
      </c>
      <c r="F481" s="21" t="s">
        <v>37</v>
      </c>
      <c r="G481" s="211" t="s">
        <v>374</v>
      </c>
      <c r="H481" s="165">
        <v>10</v>
      </c>
      <c r="I481" s="212">
        <f t="shared" ref="I481:I521" si="29">J481/H481</f>
        <v>267</v>
      </c>
      <c r="J481" s="165">
        <v>2670</v>
      </c>
      <c r="K481" s="187" t="s">
        <v>622</v>
      </c>
      <c r="L481" s="187" t="s">
        <v>32</v>
      </c>
      <c r="N481" s="206"/>
    </row>
    <row r="482" spans="1:14" ht="31.5" outlineLevel="1" x14ac:dyDescent="0.25">
      <c r="A482" s="196">
        <v>2</v>
      </c>
      <c r="B482" s="210" t="s">
        <v>449</v>
      </c>
      <c r="C482" s="197" t="s">
        <v>527</v>
      </c>
      <c r="D482" s="20" t="s">
        <v>675</v>
      </c>
      <c r="E482" s="21" t="s">
        <v>26</v>
      </c>
      <c r="F482" s="21" t="s">
        <v>37</v>
      </c>
      <c r="G482" s="211" t="s">
        <v>375</v>
      </c>
      <c r="H482" s="165">
        <v>2</v>
      </c>
      <c r="I482" s="212">
        <f t="shared" si="29"/>
        <v>8544</v>
      </c>
      <c r="J482" s="165">
        <v>17088</v>
      </c>
      <c r="K482" s="187" t="s">
        <v>622</v>
      </c>
      <c r="L482" s="187" t="s">
        <v>32</v>
      </c>
      <c r="N482" s="206"/>
    </row>
    <row r="483" spans="1:14" ht="31.5" outlineLevel="1" x14ac:dyDescent="0.25">
      <c r="A483" s="196">
        <v>3</v>
      </c>
      <c r="B483" s="210" t="s">
        <v>450</v>
      </c>
      <c r="C483" s="197" t="s">
        <v>527</v>
      </c>
      <c r="D483" s="20" t="s">
        <v>675</v>
      </c>
      <c r="E483" s="21" t="s">
        <v>26</v>
      </c>
      <c r="F483" s="21" t="s">
        <v>37</v>
      </c>
      <c r="G483" s="211" t="s">
        <v>374</v>
      </c>
      <c r="H483" s="165">
        <v>1</v>
      </c>
      <c r="I483" s="212">
        <f t="shared" si="29"/>
        <v>3417.6000000000004</v>
      </c>
      <c r="J483" s="165">
        <v>3417.6000000000004</v>
      </c>
      <c r="K483" s="187" t="s">
        <v>622</v>
      </c>
      <c r="L483" s="187" t="s">
        <v>32</v>
      </c>
      <c r="N483" s="206"/>
    </row>
    <row r="484" spans="1:14" ht="31.5" outlineLevel="1" x14ac:dyDescent="0.25">
      <c r="A484" s="196">
        <v>4</v>
      </c>
      <c r="B484" s="210" t="s">
        <v>309</v>
      </c>
      <c r="C484" s="197" t="s">
        <v>527</v>
      </c>
      <c r="D484" s="20" t="s">
        <v>675</v>
      </c>
      <c r="E484" s="21" t="s">
        <v>26</v>
      </c>
      <c r="F484" s="21" t="s">
        <v>37</v>
      </c>
      <c r="G484" s="211" t="s">
        <v>375</v>
      </c>
      <c r="H484" s="165">
        <v>10</v>
      </c>
      <c r="I484" s="212">
        <f t="shared" si="29"/>
        <v>480.6</v>
      </c>
      <c r="J484" s="165">
        <v>4806</v>
      </c>
      <c r="K484" s="187" t="s">
        <v>622</v>
      </c>
      <c r="L484" s="187" t="s">
        <v>32</v>
      </c>
    </row>
    <row r="485" spans="1:14" ht="31.5" outlineLevel="1" x14ac:dyDescent="0.25">
      <c r="A485" s="196">
        <v>5</v>
      </c>
      <c r="B485" s="210" t="s">
        <v>310</v>
      </c>
      <c r="C485" s="197" t="s">
        <v>527</v>
      </c>
      <c r="D485" s="20" t="s">
        <v>675</v>
      </c>
      <c r="E485" s="21" t="s">
        <v>26</v>
      </c>
      <c r="F485" s="21" t="s">
        <v>37</v>
      </c>
      <c r="G485" s="211" t="s">
        <v>374</v>
      </c>
      <c r="H485" s="165">
        <v>5</v>
      </c>
      <c r="I485" s="212">
        <f t="shared" si="29"/>
        <v>1602</v>
      </c>
      <c r="J485" s="165">
        <v>8010</v>
      </c>
      <c r="K485" s="187" t="s">
        <v>622</v>
      </c>
      <c r="L485" s="187" t="s">
        <v>32</v>
      </c>
    </row>
    <row r="486" spans="1:14" ht="31.5" outlineLevel="1" x14ac:dyDescent="0.25">
      <c r="A486" s="196">
        <v>6</v>
      </c>
      <c r="B486" s="210" t="s">
        <v>311</v>
      </c>
      <c r="C486" s="197" t="s">
        <v>527</v>
      </c>
      <c r="D486" s="20" t="s">
        <v>675</v>
      </c>
      <c r="E486" s="21" t="s">
        <v>26</v>
      </c>
      <c r="F486" s="21" t="s">
        <v>37</v>
      </c>
      <c r="G486" s="211" t="s">
        <v>374</v>
      </c>
      <c r="H486" s="165">
        <v>4</v>
      </c>
      <c r="I486" s="212">
        <f t="shared" si="29"/>
        <v>1068</v>
      </c>
      <c r="J486" s="165">
        <v>4272</v>
      </c>
      <c r="K486" s="187" t="s">
        <v>622</v>
      </c>
      <c r="L486" s="187" t="s">
        <v>32</v>
      </c>
    </row>
    <row r="487" spans="1:14" ht="31.5" outlineLevel="1" x14ac:dyDescent="0.25">
      <c r="A487" s="196">
        <v>7</v>
      </c>
      <c r="B487" s="210" t="s">
        <v>451</v>
      </c>
      <c r="C487" s="197" t="s">
        <v>527</v>
      </c>
      <c r="D487" s="20" t="s">
        <v>675</v>
      </c>
      <c r="E487" s="21" t="s">
        <v>26</v>
      </c>
      <c r="F487" s="21" t="s">
        <v>37</v>
      </c>
      <c r="G487" s="211" t="s">
        <v>374</v>
      </c>
      <c r="H487" s="165">
        <v>5</v>
      </c>
      <c r="I487" s="212">
        <f t="shared" si="29"/>
        <v>1281.5999999999999</v>
      </c>
      <c r="J487" s="165">
        <v>6408</v>
      </c>
      <c r="K487" s="187" t="s">
        <v>622</v>
      </c>
      <c r="L487" s="187" t="s">
        <v>32</v>
      </c>
    </row>
    <row r="488" spans="1:14" ht="31.5" outlineLevel="1" x14ac:dyDescent="0.25">
      <c r="A488" s="196">
        <v>8</v>
      </c>
      <c r="B488" s="210" t="s">
        <v>312</v>
      </c>
      <c r="C488" s="197" t="s">
        <v>527</v>
      </c>
      <c r="D488" s="20" t="s">
        <v>675</v>
      </c>
      <c r="E488" s="21" t="s">
        <v>26</v>
      </c>
      <c r="F488" s="21" t="s">
        <v>37</v>
      </c>
      <c r="G488" s="211" t="s">
        <v>374</v>
      </c>
      <c r="H488" s="211">
        <v>5</v>
      </c>
      <c r="I488" s="212">
        <f t="shared" si="29"/>
        <v>907.8</v>
      </c>
      <c r="J488" s="165">
        <v>4539</v>
      </c>
      <c r="K488" s="187" t="s">
        <v>622</v>
      </c>
      <c r="L488" s="187" t="s">
        <v>32</v>
      </c>
    </row>
    <row r="489" spans="1:14" ht="31.5" outlineLevel="1" x14ac:dyDescent="0.25">
      <c r="A489" s="196">
        <v>9</v>
      </c>
      <c r="B489" s="210" t="s">
        <v>313</v>
      </c>
      <c r="C489" s="197" t="s">
        <v>527</v>
      </c>
      <c r="D489" s="20" t="s">
        <v>675</v>
      </c>
      <c r="E489" s="21" t="s">
        <v>26</v>
      </c>
      <c r="F489" s="21" t="s">
        <v>37</v>
      </c>
      <c r="G489" s="211" t="s">
        <v>374</v>
      </c>
      <c r="H489" s="165">
        <v>5</v>
      </c>
      <c r="I489" s="212">
        <f t="shared" si="29"/>
        <v>480.6</v>
      </c>
      <c r="J489" s="165">
        <v>2403</v>
      </c>
      <c r="K489" s="187" t="s">
        <v>622</v>
      </c>
      <c r="L489" s="187" t="s">
        <v>32</v>
      </c>
    </row>
    <row r="490" spans="1:14" ht="31.5" outlineLevel="1" x14ac:dyDescent="0.25">
      <c r="A490" s="196">
        <v>10</v>
      </c>
      <c r="B490" s="210" t="s">
        <v>314</v>
      </c>
      <c r="C490" s="197" t="s">
        <v>527</v>
      </c>
      <c r="D490" s="20" t="s">
        <v>675</v>
      </c>
      <c r="E490" s="21" t="s">
        <v>26</v>
      </c>
      <c r="F490" s="21" t="s">
        <v>37</v>
      </c>
      <c r="G490" s="211" t="s">
        <v>374</v>
      </c>
      <c r="H490" s="165">
        <v>10</v>
      </c>
      <c r="I490" s="212">
        <f t="shared" si="29"/>
        <v>1922.4</v>
      </c>
      <c r="J490" s="165">
        <v>19224</v>
      </c>
      <c r="K490" s="187" t="s">
        <v>622</v>
      </c>
      <c r="L490" s="187" t="s">
        <v>32</v>
      </c>
    </row>
    <row r="491" spans="1:14" ht="31.5" outlineLevel="1" x14ac:dyDescent="0.25">
      <c r="A491" s="196">
        <v>11</v>
      </c>
      <c r="B491" s="210" t="s">
        <v>315</v>
      </c>
      <c r="C491" s="197" t="s">
        <v>527</v>
      </c>
      <c r="D491" s="20" t="s">
        <v>675</v>
      </c>
      <c r="E491" s="21" t="s">
        <v>26</v>
      </c>
      <c r="F491" s="21" t="s">
        <v>37</v>
      </c>
      <c r="G491" s="211" t="s">
        <v>374</v>
      </c>
      <c r="H491" s="165">
        <v>5</v>
      </c>
      <c r="I491" s="212">
        <f t="shared" si="29"/>
        <v>9078</v>
      </c>
      <c r="J491" s="165">
        <v>45390</v>
      </c>
      <c r="K491" s="187" t="s">
        <v>622</v>
      </c>
      <c r="L491" s="187" t="s">
        <v>32</v>
      </c>
    </row>
    <row r="492" spans="1:14" ht="31.5" outlineLevel="1" x14ac:dyDescent="0.25">
      <c r="A492" s="196">
        <v>12</v>
      </c>
      <c r="B492" s="210" t="s">
        <v>316</v>
      </c>
      <c r="C492" s="197" t="s">
        <v>527</v>
      </c>
      <c r="D492" s="20" t="s">
        <v>675</v>
      </c>
      <c r="E492" s="21" t="s">
        <v>26</v>
      </c>
      <c r="F492" s="21" t="s">
        <v>37</v>
      </c>
      <c r="G492" s="211" t="s">
        <v>374</v>
      </c>
      <c r="H492" s="165">
        <v>2</v>
      </c>
      <c r="I492" s="212">
        <f t="shared" si="29"/>
        <v>534</v>
      </c>
      <c r="J492" s="165">
        <v>1068</v>
      </c>
      <c r="K492" s="187" t="s">
        <v>622</v>
      </c>
      <c r="L492" s="187" t="s">
        <v>32</v>
      </c>
    </row>
    <row r="493" spans="1:14" ht="31.5" outlineLevel="1" x14ac:dyDescent="0.25">
      <c r="A493" s="196">
        <v>13</v>
      </c>
      <c r="B493" s="210" t="s">
        <v>452</v>
      </c>
      <c r="C493" s="197" t="s">
        <v>527</v>
      </c>
      <c r="D493" s="20" t="s">
        <v>675</v>
      </c>
      <c r="E493" s="21" t="s">
        <v>26</v>
      </c>
      <c r="F493" s="21" t="s">
        <v>37</v>
      </c>
      <c r="G493" s="211" t="s">
        <v>374</v>
      </c>
      <c r="H493" s="165">
        <v>1</v>
      </c>
      <c r="I493" s="212">
        <f t="shared" si="29"/>
        <v>1602</v>
      </c>
      <c r="J493" s="165">
        <v>1602</v>
      </c>
      <c r="K493" s="187" t="s">
        <v>622</v>
      </c>
      <c r="L493" s="187" t="s">
        <v>32</v>
      </c>
    </row>
    <row r="494" spans="1:14" ht="31.5" outlineLevel="1" x14ac:dyDescent="0.25">
      <c r="A494" s="196">
        <v>14</v>
      </c>
      <c r="B494" s="210" t="s">
        <v>453</v>
      </c>
      <c r="C494" s="197" t="s">
        <v>527</v>
      </c>
      <c r="D494" s="20" t="s">
        <v>675</v>
      </c>
      <c r="E494" s="21" t="s">
        <v>26</v>
      </c>
      <c r="F494" s="21" t="s">
        <v>37</v>
      </c>
      <c r="G494" s="211" t="s">
        <v>374</v>
      </c>
      <c r="H494" s="165">
        <v>5</v>
      </c>
      <c r="I494" s="212">
        <f t="shared" si="29"/>
        <v>640.79999999999995</v>
      </c>
      <c r="J494" s="165">
        <v>3204</v>
      </c>
      <c r="K494" s="187" t="s">
        <v>622</v>
      </c>
      <c r="L494" s="187" t="s">
        <v>32</v>
      </c>
    </row>
    <row r="495" spans="1:14" ht="31.5" outlineLevel="1" x14ac:dyDescent="0.25">
      <c r="A495" s="196">
        <v>15</v>
      </c>
      <c r="B495" s="210" t="s">
        <v>317</v>
      </c>
      <c r="C495" s="197" t="s">
        <v>527</v>
      </c>
      <c r="D495" s="20" t="s">
        <v>675</v>
      </c>
      <c r="E495" s="21" t="s">
        <v>26</v>
      </c>
      <c r="F495" s="21" t="s">
        <v>37</v>
      </c>
      <c r="G495" s="211" t="s">
        <v>375</v>
      </c>
      <c r="H495" s="165">
        <v>10</v>
      </c>
      <c r="I495" s="212">
        <f t="shared" si="29"/>
        <v>640.79999999999995</v>
      </c>
      <c r="J495" s="165">
        <v>6408</v>
      </c>
      <c r="K495" s="187" t="s">
        <v>622</v>
      </c>
      <c r="L495" s="187" t="s">
        <v>32</v>
      </c>
    </row>
    <row r="496" spans="1:14" ht="31.5" outlineLevel="1" x14ac:dyDescent="0.25">
      <c r="A496" s="196">
        <v>16</v>
      </c>
      <c r="B496" s="210" t="s">
        <v>318</v>
      </c>
      <c r="C496" s="197" t="s">
        <v>527</v>
      </c>
      <c r="D496" s="20" t="s">
        <v>675</v>
      </c>
      <c r="E496" s="21" t="s">
        <v>26</v>
      </c>
      <c r="F496" s="21" t="s">
        <v>37</v>
      </c>
      <c r="G496" s="211" t="s">
        <v>374</v>
      </c>
      <c r="H496" s="165">
        <v>5</v>
      </c>
      <c r="I496" s="212">
        <f t="shared" si="29"/>
        <v>801</v>
      </c>
      <c r="J496" s="165">
        <v>4005</v>
      </c>
      <c r="K496" s="187" t="s">
        <v>622</v>
      </c>
      <c r="L496" s="187" t="s">
        <v>32</v>
      </c>
    </row>
    <row r="497" spans="1:12" ht="31.5" outlineLevel="1" x14ac:dyDescent="0.25">
      <c r="A497" s="196">
        <v>17</v>
      </c>
      <c r="B497" s="210" t="s">
        <v>454</v>
      </c>
      <c r="C497" s="197" t="s">
        <v>527</v>
      </c>
      <c r="D497" s="20" t="s">
        <v>675</v>
      </c>
      <c r="E497" s="21" t="s">
        <v>26</v>
      </c>
      <c r="F497" s="21" t="s">
        <v>37</v>
      </c>
      <c r="G497" s="211" t="s">
        <v>374</v>
      </c>
      <c r="H497" s="165">
        <v>3</v>
      </c>
      <c r="I497" s="212">
        <f t="shared" si="29"/>
        <v>1281.6000000000001</v>
      </c>
      <c r="J497" s="165">
        <v>3844.8</v>
      </c>
      <c r="K497" s="187" t="s">
        <v>622</v>
      </c>
      <c r="L497" s="187" t="s">
        <v>32</v>
      </c>
    </row>
    <row r="498" spans="1:12" ht="31.5" outlineLevel="1" x14ac:dyDescent="0.25">
      <c r="A498" s="196">
        <v>18</v>
      </c>
      <c r="B498" s="210" t="s">
        <v>455</v>
      </c>
      <c r="C498" s="197" t="s">
        <v>527</v>
      </c>
      <c r="D498" s="20" t="s">
        <v>675</v>
      </c>
      <c r="E498" s="21" t="s">
        <v>26</v>
      </c>
      <c r="F498" s="21" t="s">
        <v>37</v>
      </c>
      <c r="G498" s="211" t="s">
        <v>374</v>
      </c>
      <c r="H498" s="165">
        <v>3</v>
      </c>
      <c r="I498" s="212">
        <f t="shared" si="29"/>
        <v>2621.94</v>
      </c>
      <c r="J498" s="165">
        <v>7865.8200000000006</v>
      </c>
      <c r="K498" s="187" t="s">
        <v>622</v>
      </c>
      <c r="L498" s="187" t="s">
        <v>32</v>
      </c>
    </row>
    <row r="499" spans="1:12" ht="31.5" outlineLevel="1" x14ac:dyDescent="0.25">
      <c r="A499" s="196">
        <v>19</v>
      </c>
      <c r="B499" s="210" t="s">
        <v>456</v>
      </c>
      <c r="C499" s="197" t="s">
        <v>527</v>
      </c>
      <c r="D499" s="20" t="s">
        <v>675</v>
      </c>
      <c r="E499" s="21" t="s">
        <v>26</v>
      </c>
      <c r="F499" s="21" t="s">
        <v>37</v>
      </c>
      <c r="G499" s="211" t="s">
        <v>374</v>
      </c>
      <c r="H499" s="165">
        <v>2</v>
      </c>
      <c r="I499" s="212">
        <f t="shared" si="29"/>
        <v>331.08000000000004</v>
      </c>
      <c r="J499" s="165">
        <v>662.16000000000008</v>
      </c>
      <c r="K499" s="187" t="s">
        <v>622</v>
      </c>
      <c r="L499" s="187" t="s">
        <v>32</v>
      </c>
    </row>
    <row r="500" spans="1:12" ht="31.5" outlineLevel="1" x14ac:dyDescent="0.25">
      <c r="A500" s="196">
        <v>20</v>
      </c>
      <c r="B500" s="210" t="s">
        <v>457</v>
      </c>
      <c r="C500" s="197" t="s">
        <v>527</v>
      </c>
      <c r="D500" s="20" t="s">
        <v>675</v>
      </c>
      <c r="E500" s="21" t="s">
        <v>26</v>
      </c>
      <c r="F500" s="21" t="s">
        <v>37</v>
      </c>
      <c r="G500" s="211" t="s">
        <v>374</v>
      </c>
      <c r="H500" s="165">
        <v>5</v>
      </c>
      <c r="I500" s="212">
        <f t="shared" si="29"/>
        <v>2539.7040000000002</v>
      </c>
      <c r="J500" s="165">
        <v>12698.52</v>
      </c>
      <c r="K500" s="187" t="s">
        <v>622</v>
      </c>
      <c r="L500" s="187" t="s">
        <v>32</v>
      </c>
    </row>
    <row r="501" spans="1:12" ht="31.5" outlineLevel="1" x14ac:dyDescent="0.25">
      <c r="A501" s="196">
        <v>21</v>
      </c>
      <c r="B501" s="210" t="s">
        <v>458</v>
      </c>
      <c r="C501" s="197" t="s">
        <v>527</v>
      </c>
      <c r="D501" s="20" t="s">
        <v>675</v>
      </c>
      <c r="E501" s="21" t="s">
        <v>26</v>
      </c>
      <c r="F501" s="21" t="s">
        <v>37</v>
      </c>
      <c r="G501" s="211" t="s">
        <v>374</v>
      </c>
      <c r="H501" s="165">
        <v>2</v>
      </c>
      <c r="I501" s="212">
        <f t="shared" si="29"/>
        <v>1602</v>
      </c>
      <c r="J501" s="165">
        <v>3204</v>
      </c>
      <c r="K501" s="187" t="s">
        <v>622</v>
      </c>
      <c r="L501" s="187" t="s">
        <v>32</v>
      </c>
    </row>
    <row r="502" spans="1:12" ht="31.5" outlineLevel="1" x14ac:dyDescent="0.25">
      <c r="A502" s="196">
        <v>22</v>
      </c>
      <c r="B502" s="210" t="s">
        <v>459</v>
      </c>
      <c r="C502" s="197" t="s">
        <v>527</v>
      </c>
      <c r="D502" s="20" t="s">
        <v>675</v>
      </c>
      <c r="E502" s="21" t="s">
        <v>26</v>
      </c>
      <c r="F502" s="21" t="s">
        <v>37</v>
      </c>
      <c r="G502" s="211" t="s">
        <v>424</v>
      </c>
      <c r="H502" s="211">
        <v>1</v>
      </c>
      <c r="I502" s="212">
        <f t="shared" si="29"/>
        <v>1174.8</v>
      </c>
      <c r="J502" s="165">
        <v>1174.8</v>
      </c>
      <c r="K502" s="187" t="s">
        <v>622</v>
      </c>
      <c r="L502" s="187" t="s">
        <v>32</v>
      </c>
    </row>
    <row r="503" spans="1:12" ht="31.5" outlineLevel="1" x14ac:dyDescent="0.25">
      <c r="A503" s="196">
        <v>23</v>
      </c>
      <c r="B503" s="210" t="s">
        <v>319</v>
      </c>
      <c r="C503" s="197" t="s">
        <v>527</v>
      </c>
      <c r="D503" s="20" t="s">
        <v>675</v>
      </c>
      <c r="E503" s="21" t="s">
        <v>26</v>
      </c>
      <c r="F503" s="21" t="s">
        <v>37</v>
      </c>
      <c r="G503" s="211" t="s">
        <v>353</v>
      </c>
      <c r="H503" s="165">
        <v>3</v>
      </c>
      <c r="I503" s="212">
        <f t="shared" si="29"/>
        <v>2082.6</v>
      </c>
      <c r="J503" s="165">
        <v>6247.8</v>
      </c>
      <c r="K503" s="187" t="s">
        <v>622</v>
      </c>
      <c r="L503" s="187" t="s">
        <v>32</v>
      </c>
    </row>
    <row r="504" spans="1:12" ht="31.5" outlineLevel="1" x14ac:dyDescent="0.25">
      <c r="A504" s="196">
        <v>24</v>
      </c>
      <c r="B504" s="210" t="s">
        <v>320</v>
      </c>
      <c r="C504" s="197" t="s">
        <v>527</v>
      </c>
      <c r="D504" s="20" t="s">
        <v>675</v>
      </c>
      <c r="E504" s="21" t="s">
        <v>26</v>
      </c>
      <c r="F504" s="21" t="s">
        <v>37</v>
      </c>
      <c r="G504" s="211" t="s">
        <v>375</v>
      </c>
      <c r="H504" s="165">
        <v>80</v>
      </c>
      <c r="I504" s="212">
        <f t="shared" si="29"/>
        <v>149.52000000000001</v>
      </c>
      <c r="J504" s="165">
        <v>11961.6</v>
      </c>
      <c r="K504" s="187" t="s">
        <v>622</v>
      </c>
      <c r="L504" s="187" t="s">
        <v>32</v>
      </c>
    </row>
    <row r="505" spans="1:12" ht="31.5" outlineLevel="1" x14ac:dyDescent="0.25">
      <c r="A505" s="196">
        <v>25</v>
      </c>
      <c r="B505" s="94" t="s">
        <v>460</v>
      </c>
      <c r="C505" s="197" t="s">
        <v>527</v>
      </c>
      <c r="D505" s="20" t="s">
        <v>675</v>
      </c>
      <c r="E505" s="21" t="s">
        <v>26</v>
      </c>
      <c r="F505" s="21" t="s">
        <v>37</v>
      </c>
      <c r="G505" s="211" t="s">
        <v>374</v>
      </c>
      <c r="H505" s="165">
        <v>1</v>
      </c>
      <c r="I505" s="212">
        <f t="shared" si="29"/>
        <v>1922.4</v>
      </c>
      <c r="J505" s="165">
        <v>1922.4</v>
      </c>
      <c r="K505" s="187" t="s">
        <v>622</v>
      </c>
      <c r="L505" s="187" t="s">
        <v>32</v>
      </c>
    </row>
    <row r="506" spans="1:12" ht="31.5" outlineLevel="1" x14ac:dyDescent="0.25">
      <c r="A506" s="196">
        <v>26</v>
      </c>
      <c r="B506" s="94" t="s">
        <v>321</v>
      </c>
      <c r="C506" s="197" t="s">
        <v>527</v>
      </c>
      <c r="D506" s="20" t="s">
        <v>675</v>
      </c>
      <c r="E506" s="21" t="s">
        <v>26</v>
      </c>
      <c r="F506" s="21" t="s">
        <v>37</v>
      </c>
      <c r="G506" s="211" t="s">
        <v>374</v>
      </c>
      <c r="H506" s="165">
        <v>1</v>
      </c>
      <c r="I506" s="212">
        <f t="shared" si="29"/>
        <v>2456.4</v>
      </c>
      <c r="J506" s="165">
        <v>2456.4</v>
      </c>
      <c r="K506" s="187" t="s">
        <v>622</v>
      </c>
      <c r="L506" s="187" t="s">
        <v>32</v>
      </c>
    </row>
    <row r="507" spans="1:12" ht="31.5" outlineLevel="1" x14ac:dyDescent="0.25">
      <c r="A507" s="196">
        <v>27</v>
      </c>
      <c r="B507" s="94" t="s">
        <v>940</v>
      </c>
      <c r="C507" s="197" t="s">
        <v>527</v>
      </c>
      <c r="D507" s="20" t="s">
        <v>675</v>
      </c>
      <c r="E507" s="21" t="s">
        <v>26</v>
      </c>
      <c r="F507" s="21" t="s">
        <v>37</v>
      </c>
      <c r="G507" s="211" t="s">
        <v>374</v>
      </c>
      <c r="H507" s="165">
        <v>1</v>
      </c>
      <c r="I507" s="212">
        <f t="shared" si="29"/>
        <v>2242.8000000000002</v>
      </c>
      <c r="J507" s="165">
        <v>2242.8000000000002</v>
      </c>
      <c r="K507" s="187" t="s">
        <v>622</v>
      </c>
      <c r="L507" s="187" t="s">
        <v>32</v>
      </c>
    </row>
    <row r="508" spans="1:12" ht="31.5" outlineLevel="1" x14ac:dyDescent="0.25">
      <c r="A508" s="196">
        <v>28</v>
      </c>
      <c r="B508" s="94" t="s">
        <v>322</v>
      </c>
      <c r="C508" s="197" t="s">
        <v>527</v>
      </c>
      <c r="D508" s="20" t="s">
        <v>675</v>
      </c>
      <c r="E508" s="21" t="s">
        <v>26</v>
      </c>
      <c r="F508" s="21" t="s">
        <v>37</v>
      </c>
      <c r="G508" s="211" t="s">
        <v>375</v>
      </c>
      <c r="H508" s="165">
        <v>20</v>
      </c>
      <c r="I508" s="212">
        <f t="shared" si="29"/>
        <v>208.26</v>
      </c>
      <c r="J508" s="165">
        <v>4165.2</v>
      </c>
      <c r="K508" s="187" t="s">
        <v>622</v>
      </c>
      <c r="L508" s="187" t="s">
        <v>32</v>
      </c>
    </row>
    <row r="509" spans="1:12" ht="31.5" outlineLevel="1" x14ac:dyDescent="0.25">
      <c r="A509" s="196">
        <v>29</v>
      </c>
      <c r="B509" s="94" t="s">
        <v>323</v>
      </c>
      <c r="C509" s="197" t="s">
        <v>527</v>
      </c>
      <c r="D509" s="20" t="s">
        <v>675</v>
      </c>
      <c r="E509" s="21" t="s">
        <v>26</v>
      </c>
      <c r="F509" s="21" t="s">
        <v>37</v>
      </c>
      <c r="G509" s="211" t="s">
        <v>374</v>
      </c>
      <c r="H509" s="165">
        <v>2</v>
      </c>
      <c r="I509" s="212">
        <f t="shared" si="29"/>
        <v>3332.1600000000003</v>
      </c>
      <c r="J509" s="165">
        <v>6664.3200000000006</v>
      </c>
      <c r="K509" s="187" t="s">
        <v>622</v>
      </c>
      <c r="L509" s="187" t="s">
        <v>32</v>
      </c>
    </row>
    <row r="510" spans="1:12" ht="31.5" outlineLevel="1" x14ac:dyDescent="0.25">
      <c r="A510" s="196">
        <v>30</v>
      </c>
      <c r="B510" s="94" t="s">
        <v>324</v>
      </c>
      <c r="C510" s="197" t="s">
        <v>527</v>
      </c>
      <c r="D510" s="20" t="s">
        <v>675</v>
      </c>
      <c r="E510" s="21" t="s">
        <v>26</v>
      </c>
      <c r="F510" s="21" t="s">
        <v>37</v>
      </c>
      <c r="G510" s="211" t="s">
        <v>374</v>
      </c>
      <c r="H510" s="165">
        <v>5</v>
      </c>
      <c r="I510" s="212">
        <f t="shared" si="29"/>
        <v>1014.6</v>
      </c>
      <c r="J510" s="165">
        <v>5073</v>
      </c>
      <c r="K510" s="187" t="s">
        <v>622</v>
      </c>
      <c r="L510" s="187" t="s">
        <v>32</v>
      </c>
    </row>
    <row r="511" spans="1:12" ht="31.5" outlineLevel="1" x14ac:dyDescent="0.25">
      <c r="A511" s="196">
        <v>31</v>
      </c>
      <c r="B511" s="94" t="s">
        <v>325</v>
      </c>
      <c r="C511" s="197" t="s">
        <v>527</v>
      </c>
      <c r="D511" s="20" t="s">
        <v>675</v>
      </c>
      <c r="E511" s="21" t="s">
        <v>26</v>
      </c>
      <c r="F511" s="21" t="s">
        <v>37</v>
      </c>
      <c r="G511" s="211" t="s">
        <v>374</v>
      </c>
      <c r="H511" s="165">
        <v>10</v>
      </c>
      <c r="I511" s="212">
        <f t="shared" si="29"/>
        <v>213.6</v>
      </c>
      <c r="J511" s="165">
        <v>2136</v>
      </c>
      <c r="K511" s="187" t="s">
        <v>622</v>
      </c>
      <c r="L511" s="187" t="s">
        <v>32</v>
      </c>
    </row>
    <row r="512" spans="1:12" ht="31.5" outlineLevel="1" x14ac:dyDescent="0.25">
      <c r="A512" s="196">
        <v>32</v>
      </c>
      <c r="B512" s="94" t="s">
        <v>326</v>
      </c>
      <c r="C512" s="197" t="s">
        <v>527</v>
      </c>
      <c r="D512" s="20" t="s">
        <v>675</v>
      </c>
      <c r="E512" s="21" t="s">
        <v>26</v>
      </c>
      <c r="F512" s="21" t="s">
        <v>37</v>
      </c>
      <c r="G512" s="211" t="s">
        <v>374</v>
      </c>
      <c r="H512" s="165">
        <v>2</v>
      </c>
      <c r="I512" s="212">
        <f t="shared" si="29"/>
        <v>3417.6000000000004</v>
      </c>
      <c r="J512" s="165">
        <v>6835.2000000000007</v>
      </c>
      <c r="K512" s="187" t="s">
        <v>622</v>
      </c>
      <c r="L512" s="187" t="s">
        <v>32</v>
      </c>
    </row>
    <row r="513" spans="1:12" ht="31.5" outlineLevel="1" x14ac:dyDescent="0.25">
      <c r="A513" s="196">
        <v>33</v>
      </c>
      <c r="B513" s="94" t="s">
        <v>327</v>
      </c>
      <c r="C513" s="197" t="s">
        <v>527</v>
      </c>
      <c r="D513" s="20" t="s">
        <v>675</v>
      </c>
      <c r="E513" s="21" t="s">
        <v>26</v>
      </c>
      <c r="F513" s="21" t="s">
        <v>37</v>
      </c>
      <c r="G513" s="211" t="s">
        <v>374</v>
      </c>
      <c r="H513" s="165">
        <v>10</v>
      </c>
      <c r="I513" s="212">
        <f t="shared" si="29"/>
        <v>213.6</v>
      </c>
      <c r="J513" s="165">
        <v>2136</v>
      </c>
      <c r="K513" s="187" t="s">
        <v>622</v>
      </c>
      <c r="L513" s="187" t="s">
        <v>32</v>
      </c>
    </row>
    <row r="514" spans="1:12" ht="31.5" outlineLevel="1" x14ac:dyDescent="0.25">
      <c r="A514" s="196">
        <v>34</v>
      </c>
      <c r="B514" s="94" t="s">
        <v>461</v>
      </c>
      <c r="C514" s="197" t="s">
        <v>527</v>
      </c>
      <c r="D514" s="20" t="s">
        <v>675</v>
      </c>
      <c r="E514" s="21" t="s">
        <v>26</v>
      </c>
      <c r="F514" s="21" t="s">
        <v>37</v>
      </c>
      <c r="G514" s="211" t="s">
        <v>374</v>
      </c>
      <c r="H514" s="165">
        <v>3</v>
      </c>
      <c r="I514" s="212">
        <f t="shared" si="29"/>
        <v>2670</v>
      </c>
      <c r="J514" s="165">
        <v>8010</v>
      </c>
      <c r="K514" s="187" t="s">
        <v>622</v>
      </c>
      <c r="L514" s="187" t="s">
        <v>32</v>
      </c>
    </row>
    <row r="515" spans="1:12" ht="31.5" outlineLevel="1" x14ac:dyDescent="0.25">
      <c r="A515" s="196">
        <v>35</v>
      </c>
      <c r="B515" s="94" t="s">
        <v>462</v>
      </c>
      <c r="C515" s="197" t="s">
        <v>527</v>
      </c>
      <c r="D515" s="20" t="s">
        <v>675</v>
      </c>
      <c r="E515" s="21" t="s">
        <v>26</v>
      </c>
      <c r="F515" s="21" t="s">
        <v>37</v>
      </c>
      <c r="G515" s="211" t="s">
        <v>374</v>
      </c>
      <c r="H515" s="165">
        <v>2</v>
      </c>
      <c r="I515" s="212">
        <f t="shared" si="29"/>
        <v>534</v>
      </c>
      <c r="J515" s="165">
        <v>1068</v>
      </c>
      <c r="K515" s="187" t="s">
        <v>622</v>
      </c>
      <c r="L515" s="187" t="s">
        <v>32</v>
      </c>
    </row>
    <row r="516" spans="1:12" ht="31.5" outlineLevel="1" x14ac:dyDescent="0.25">
      <c r="A516" s="196">
        <v>36</v>
      </c>
      <c r="B516" s="94" t="s">
        <v>463</v>
      </c>
      <c r="C516" s="197" t="s">
        <v>527</v>
      </c>
      <c r="D516" s="20" t="s">
        <v>675</v>
      </c>
      <c r="E516" s="21" t="s">
        <v>26</v>
      </c>
      <c r="F516" s="21" t="s">
        <v>37</v>
      </c>
      <c r="G516" s="211" t="s">
        <v>374</v>
      </c>
      <c r="H516" s="165">
        <v>2</v>
      </c>
      <c r="I516" s="212">
        <f t="shared" si="29"/>
        <v>1655.4</v>
      </c>
      <c r="J516" s="165">
        <v>3310.8</v>
      </c>
      <c r="K516" s="187" t="s">
        <v>622</v>
      </c>
      <c r="L516" s="187" t="s">
        <v>32</v>
      </c>
    </row>
    <row r="517" spans="1:12" ht="31.5" outlineLevel="1" x14ac:dyDescent="0.25">
      <c r="A517" s="196">
        <v>37</v>
      </c>
      <c r="B517" s="94" t="s">
        <v>464</v>
      </c>
      <c r="C517" s="197" t="s">
        <v>527</v>
      </c>
      <c r="D517" s="20" t="s">
        <v>675</v>
      </c>
      <c r="E517" s="21" t="s">
        <v>26</v>
      </c>
      <c r="F517" s="21" t="s">
        <v>37</v>
      </c>
      <c r="G517" s="211" t="s">
        <v>375</v>
      </c>
      <c r="H517" s="165">
        <v>10</v>
      </c>
      <c r="I517" s="212">
        <f t="shared" si="29"/>
        <v>192.24</v>
      </c>
      <c r="J517" s="165">
        <v>1922.4</v>
      </c>
      <c r="K517" s="187" t="s">
        <v>622</v>
      </c>
      <c r="L517" s="187" t="s">
        <v>32</v>
      </c>
    </row>
    <row r="518" spans="1:12" ht="31.5" outlineLevel="1" x14ac:dyDescent="0.25">
      <c r="A518" s="196">
        <v>38</v>
      </c>
      <c r="B518" s="94" t="s">
        <v>465</v>
      </c>
      <c r="C518" s="197" t="s">
        <v>527</v>
      </c>
      <c r="D518" s="20" t="s">
        <v>675</v>
      </c>
      <c r="E518" s="21" t="s">
        <v>26</v>
      </c>
      <c r="F518" s="21" t="s">
        <v>37</v>
      </c>
      <c r="G518" s="211" t="s">
        <v>469</v>
      </c>
      <c r="H518" s="165">
        <v>10</v>
      </c>
      <c r="I518" s="212">
        <f t="shared" si="29"/>
        <v>192.24</v>
      </c>
      <c r="J518" s="165">
        <v>1922.4</v>
      </c>
      <c r="K518" s="187" t="s">
        <v>622</v>
      </c>
      <c r="L518" s="187" t="s">
        <v>32</v>
      </c>
    </row>
    <row r="519" spans="1:12" ht="31.5" outlineLevel="1" x14ac:dyDescent="0.25">
      <c r="A519" s="196">
        <v>39</v>
      </c>
      <c r="B519" s="94" t="s">
        <v>466</v>
      </c>
      <c r="C519" s="197" t="s">
        <v>527</v>
      </c>
      <c r="D519" s="20" t="s">
        <v>675</v>
      </c>
      <c r="E519" s="21" t="s">
        <v>26</v>
      </c>
      <c r="F519" s="21" t="s">
        <v>37</v>
      </c>
      <c r="G519" s="211" t="s">
        <v>374</v>
      </c>
      <c r="H519" s="165">
        <v>2</v>
      </c>
      <c r="I519" s="212">
        <f t="shared" si="29"/>
        <v>619.44000000000005</v>
      </c>
      <c r="J519" s="165">
        <v>1238.8800000000001</v>
      </c>
      <c r="K519" s="187" t="s">
        <v>622</v>
      </c>
      <c r="L519" s="187" t="s">
        <v>32</v>
      </c>
    </row>
    <row r="520" spans="1:12" ht="34.5" customHeight="1" outlineLevel="1" x14ac:dyDescent="0.25">
      <c r="A520" s="196">
        <v>40</v>
      </c>
      <c r="B520" s="94" t="s">
        <v>467</v>
      </c>
      <c r="C520" s="197" t="s">
        <v>527</v>
      </c>
      <c r="D520" s="20" t="s">
        <v>675</v>
      </c>
      <c r="E520" s="21" t="s">
        <v>26</v>
      </c>
      <c r="F520" s="21" t="s">
        <v>37</v>
      </c>
      <c r="G520" s="211" t="s">
        <v>374</v>
      </c>
      <c r="H520" s="165">
        <v>2</v>
      </c>
      <c r="I520" s="212">
        <f t="shared" si="29"/>
        <v>566.04000000000008</v>
      </c>
      <c r="J520" s="165">
        <v>1132.0800000000002</v>
      </c>
      <c r="K520" s="187" t="s">
        <v>622</v>
      </c>
      <c r="L520" s="187" t="s">
        <v>32</v>
      </c>
    </row>
    <row r="521" spans="1:12" ht="35.25" customHeight="1" outlineLevel="1" x14ac:dyDescent="0.25">
      <c r="A521" s="196">
        <v>41</v>
      </c>
      <c r="B521" s="214" t="s">
        <v>468</v>
      </c>
      <c r="C521" s="197" t="s">
        <v>527</v>
      </c>
      <c r="D521" s="20" t="s">
        <v>675</v>
      </c>
      <c r="E521" s="21" t="s">
        <v>26</v>
      </c>
      <c r="F521" s="21"/>
      <c r="G521" s="211" t="s">
        <v>374</v>
      </c>
      <c r="H521" s="165">
        <v>2</v>
      </c>
      <c r="I521" s="212">
        <f t="shared" si="29"/>
        <v>16020</v>
      </c>
      <c r="J521" s="165">
        <v>32040</v>
      </c>
      <c r="K521" s="187" t="s">
        <v>622</v>
      </c>
      <c r="L521" s="187" t="s">
        <v>32</v>
      </c>
    </row>
    <row r="522" spans="1:12" ht="33.75" customHeight="1" x14ac:dyDescent="0.25">
      <c r="A522" s="427" t="s">
        <v>941</v>
      </c>
      <c r="B522" s="428"/>
      <c r="C522" s="428"/>
      <c r="D522" s="428"/>
      <c r="E522" s="428"/>
      <c r="F522" s="428"/>
      <c r="G522" s="428"/>
      <c r="H522" s="428"/>
      <c r="I522" s="429"/>
      <c r="J522" s="346">
        <f>SUM(J523:J552)</f>
        <v>874916</v>
      </c>
      <c r="K522" s="405"/>
      <c r="L522" s="406"/>
    </row>
    <row r="523" spans="1:12" ht="33" customHeight="1" outlineLevel="1" x14ac:dyDescent="0.25">
      <c r="A523" s="196">
        <v>1</v>
      </c>
      <c r="B523" s="172" t="s">
        <v>328</v>
      </c>
      <c r="C523" s="197" t="s">
        <v>527</v>
      </c>
      <c r="D523" s="20" t="s">
        <v>675</v>
      </c>
      <c r="E523" s="21" t="s">
        <v>26</v>
      </c>
      <c r="F523" s="21"/>
      <c r="G523" s="211" t="s">
        <v>353</v>
      </c>
      <c r="H523" s="165">
        <v>60</v>
      </c>
      <c r="I523" s="212">
        <f t="shared" ref="I523:I586" si="30">J523/H523</f>
        <v>477</v>
      </c>
      <c r="J523" s="165">
        <v>28620</v>
      </c>
      <c r="K523" s="187" t="s">
        <v>622</v>
      </c>
      <c r="L523" s="187" t="s">
        <v>32</v>
      </c>
    </row>
    <row r="524" spans="1:12" ht="33.75" customHeight="1" outlineLevel="1" x14ac:dyDescent="0.25">
      <c r="A524" s="196">
        <v>2</v>
      </c>
      <c r="B524" s="172" t="s">
        <v>331</v>
      </c>
      <c r="C524" s="197" t="s">
        <v>527</v>
      </c>
      <c r="D524" s="20" t="s">
        <v>675</v>
      </c>
      <c r="E524" s="21" t="s">
        <v>26</v>
      </c>
      <c r="F524" s="21"/>
      <c r="G524" s="211" t="s">
        <v>374</v>
      </c>
      <c r="H524" s="165">
        <v>70</v>
      </c>
      <c r="I524" s="212">
        <f t="shared" si="30"/>
        <v>350</v>
      </c>
      <c r="J524" s="165">
        <v>24500</v>
      </c>
      <c r="K524" s="187" t="s">
        <v>622</v>
      </c>
      <c r="L524" s="187" t="s">
        <v>32</v>
      </c>
    </row>
    <row r="525" spans="1:12" ht="36" customHeight="1" outlineLevel="1" x14ac:dyDescent="0.25">
      <c r="A525" s="196">
        <v>3</v>
      </c>
      <c r="B525" s="172" t="s">
        <v>333</v>
      </c>
      <c r="C525" s="197" t="s">
        <v>527</v>
      </c>
      <c r="D525" s="20" t="s">
        <v>675</v>
      </c>
      <c r="E525" s="21" t="s">
        <v>26</v>
      </c>
      <c r="F525" s="21"/>
      <c r="G525" s="211" t="s">
        <v>353</v>
      </c>
      <c r="H525" s="165">
        <v>20</v>
      </c>
      <c r="I525" s="212">
        <f t="shared" si="30"/>
        <v>250</v>
      </c>
      <c r="J525" s="165">
        <v>5000</v>
      </c>
      <c r="K525" s="187" t="s">
        <v>622</v>
      </c>
      <c r="L525" s="187" t="s">
        <v>32</v>
      </c>
    </row>
    <row r="526" spans="1:12" ht="38.25" customHeight="1" outlineLevel="1" x14ac:dyDescent="0.25">
      <c r="A526" s="196">
        <v>4</v>
      </c>
      <c r="B526" s="172" t="s">
        <v>334</v>
      </c>
      <c r="C526" s="197" t="s">
        <v>527</v>
      </c>
      <c r="D526" s="20" t="s">
        <v>675</v>
      </c>
      <c r="E526" s="21" t="s">
        <v>26</v>
      </c>
      <c r="F526" s="21"/>
      <c r="G526" s="211" t="s">
        <v>374</v>
      </c>
      <c r="H526" s="165">
        <v>1</v>
      </c>
      <c r="I526" s="212">
        <f t="shared" si="30"/>
        <v>5700</v>
      </c>
      <c r="J526" s="165">
        <v>5700</v>
      </c>
      <c r="K526" s="187" t="s">
        <v>622</v>
      </c>
      <c r="L526" s="187" t="s">
        <v>32</v>
      </c>
    </row>
    <row r="527" spans="1:12" ht="36" customHeight="1" outlineLevel="1" x14ac:dyDescent="0.25">
      <c r="A527" s="196">
        <v>6</v>
      </c>
      <c r="B527" s="172" t="s">
        <v>475</v>
      </c>
      <c r="C527" s="197" t="s">
        <v>527</v>
      </c>
      <c r="D527" s="20" t="s">
        <v>675</v>
      </c>
      <c r="E527" s="21" t="s">
        <v>26</v>
      </c>
      <c r="F527" s="21"/>
      <c r="G527" s="211" t="s">
        <v>375</v>
      </c>
      <c r="H527" s="165">
        <v>10</v>
      </c>
      <c r="I527" s="212">
        <f t="shared" si="30"/>
        <v>3800</v>
      </c>
      <c r="J527" s="165">
        <v>38000</v>
      </c>
      <c r="K527" s="187" t="s">
        <v>622</v>
      </c>
      <c r="L527" s="187" t="s">
        <v>32</v>
      </c>
    </row>
    <row r="528" spans="1:12" ht="31.5" outlineLevel="1" x14ac:dyDescent="0.25">
      <c r="A528" s="196">
        <v>7</v>
      </c>
      <c r="B528" s="172" t="s">
        <v>476</v>
      </c>
      <c r="C528" s="197" t="s">
        <v>527</v>
      </c>
      <c r="D528" s="20" t="s">
        <v>675</v>
      </c>
      <c r="E528" s="21" t="s">
        <v>26</v>
      </c>
      <c r="F528" s="21"/>
      <c r="G528" s="211" t="s">
        <v>375</v>
      </c>
      <c r="H528" s="165">
        <v>10</v>
      </c>
      <c r="I528" s="212">
        <f t="shared" si="30"/>
        <v>4500</v>
      </c>
      <c r="J528" s="165">
        <v>45000</v>
      </c>
      <c r="K528" s="187" t="s">
        <v>622</v>
      </c>
      <c r="L528" s="187" t="s">
        <v>32</v>
      </c>
    </row>
    <row r="529" spans="1:12" ht="31.5" outlineLevel="1" x14ac:dyDescent="0.25">
      <c r="A529" s="196">
        <v>8</v>
      </c>
      <c r="B529" s="172" t="s">
        <v>477</v>
      </c>
      <c r="C529" s="197" t="s">
        <v>527</v>
      </c>
      <c r="D529" s="20" t="s">
        <v>675</v>
      </c>
      <c r="E529" s="21" t="s">
        <v>26</v>
      </c>
      <c r="F529" s="21"/>
      <c r="G529" s="211" t="s">
        <v>358</v>
      </c>
      <c r="H529" s="165">
        <v>5</v>
      </c>
      <c r="I529" s="212">
        <f t="shared" si="30"/>
        <v>15995</v>
      </c>
      <c r="J529" s="165">
        <v>79975</v>
      </c>
      <c r="K529" s="187" t="s">
        <v>622</v>
      </c>
      <c r="L529" s="187" t="s">
        <v>32</v>
      </c>
    </row>
    <row r="530" spans="1:12" ht="34.5" customHeight="1" outlineLevel="1" x14ac:dyDescent="0.25">
      <c r="A530" s="196">
        <v>9</v>
      </c>
      <c r="B530" s="172" t="s">
        <v>478</v>
      </c>
      <c r="C530" s="197" t="s">
        <v>527</v>
      </c>
      <c r="D530" s="20" t="s">
        <v>675</v>
      </c>
      <c r="E530" s="21" t="s">
        <v>26</v>
      </c>
      <c r="F530" s="21"/>
      <c r="G530" s="211" t="s">
        <v>374</v>
      </c>
      <c r="H530" s="165">
        <v>3</v>
      </c>
      <c r="I530" s="212">
        <f t="shared" si="30"/>
        <v>3500</v>
      </c>
      <c r="J530" s="165">
        <v>10500</v>
      </c>
      <c r="K530" s="187" t="s">
        <v>622</v>
      </c>
      <c r="L530" s="187" t="s">
        <v>32</v>
      </c>
    </row>
    <row r="531" spans="1:12" ht="34.5" customHeight="1" outlineLevel="1" x14ac:dyDescent="0.25">
      <c r="A531" s="196">
        <v>10</v>
      </c>
      <c r="B531" s="172" t="s">
        <v>480</v>
      </c>
      <c r="C531" s="197" t="s">
        <v>527</v>
      </c>
      <c r="D531" s="20" t="s">
        <v>675</v>
      </c>
      <c r="E531" s="21" t="s">
        <v>26</v>
      </c>
      <c r="F531" s="21"/>
      <c r="G531" s="211" t="s">
        <v>353</v>
      </c>
      <c r="H531" s="165">
        <v>10</v>
      </c>
      <c r="I531" s="212">
        <f t="shared" si="30"/>
        <v>8600</v>
      </c>
      <c r="J531" s="165">
        <v>86000</v>
      </c>
      <c r="K531" s="187" t="s">
        <v>622</v>
      </c>
      <c r="L531" s="187" t="s">
        <v>32</v>
      </c>
    </row>
    <row r="532" spans="1:12" ht="39" customHeight="1" outlineLevel="1" x14ac:dyDescent="0.25">
      <c r="A532" s="196">
        <v>11</v>
      </c>
      <c r="B532" s="172" t="s">
        <v>481</v>
      </c>
      <c r="C532" s="197" t="s">
        <v>527</v>
      </c>
      <c r="D532" s="20" t="s">
        <v>675</v>
      </c>
      <c r="E532" s="21" t="s">
        <v>26</v>
      </c>
      <c r="F532" s="21"/>
      <c r="G532" s="211" t="s">
        <v>353</v>
      </c>
      <c r="H532" s="165">
        <v>50</v>
      </c>
      <c r="I532" s="212">
        <f t="shared" si="30"/>
        <v>550</v>
      </c>
      <c r="J532" s="165">
        <v>27500</v>
      </c>
      <c r="K532" s="187" t="s">
        <v>622</v>
      </c>
      <c r="L532" s="187" t="s">
        <v>32</v>
      </c>
    </row>
    <row r="533" spans="1:12" ht="36.75" customHeight="1" outlineLevel="1" x14ac:dyDescent="0.25">
      <c r="A533" s="196">
        <v>12</v>
      </c>
      <c r="B533" s="172" t="s">
        <v>484</v>
      </c>
      <c r="C533" s="197" t="s">
        <v>527</v>
      </c>
      <c r="D533" s="20" t="s">
        <v>675</v>
      </c>
      <c r="E533" s="21" t="s">
        <v>26</v>
      </c>
      <c r="F533" s="21"/>
      <c r="G533" s="211" t="s">
        <v>353</v>
      </c>
      <c r="H533" s="165">
        <v>100</v>
      </c>
      <c r="I533" s="212">
        <f t="shared" si="30"/>
        <v>25</v>
      </c>
      <c r="J533" s="165">
        <v>2500</v>
      </c>
      <c r="K533" s="187" t="s">
        <v>622</v>
      </c>
      <c r="L533" s="187" t="s">
        <v>32</v>
      </c>
    </row>
    <row r="534" spans="1:12" ht="31.5" outlineLevel="1" x14ac:dyDescent="0.25">
      <c r="A534" s="196">
        <v>13</v>
      </c>
      <c r="B534" s="172" t="s">
        <v>485</v>
      </c>
      <c r="C534" s="197" t="s">
        <v>527</v>
      </c>
      <c r="D534" s="20" t="s">
        <v>675</v>
      </c>
      <c r="E534" s="21" t="s">
        <v>26</v>
      </c>
      <c r="F534" s="21"/>
      <c r="G534" s="211" t="s">
        <v>375</v>
      </c>
      <c r="H534" s="165">
        <v>12</v>
      </c>
      <c r="I534" s="212">
        <f t="shared" si="30"/>
        <v>3600</v>
      </c>
      <c r="J534" s="165">
        <v>43200</v>
      </c>
      <c r="K534" s="187" t="s">
        <v>622</v>
      </c>
      <c r="L534" s="187" t="s">
        <v>32</v>
      </c>
    </row>
    <row r="535" spans="1:12" ht="31.5" outlineLevel="1" x14ac:dyDescent="0.25">
      <c r="A535" s="196">
        <v>14</v>
      </c>
      <c r="B535" s="172" t="s">
        <v>486</v>
      </c>
      <c r="C535" s="197" t="s">
        <v>527</v>
      </c>
      <c r="D535" s="20" t="s">
        <v>675</v>
      </c>
      <c r="E535" s="21" t="s">
        <v>26</v>
      </c>
      <c r="F535" s="21"/>
      <c r="G535" s="211" t="s">
        <v>374</v>
      </c>
      <c r="H535" s="165">
        <v>10</v>
      </c>
      <c r="I535" s="212">
        <f t="shared" si="30"/>
        <v>4500</v>
      </c>
      <c r="J535" s="165">
        <v>45000</v>
      </c>
      <c r="K535" s="187" t="s">
        <v>622</v>
      </c>
      <c r="L535" s="187" t="s">
        <v>32</v>
      </c>
    </row>
    <row r="536" spans="1:12" ht="36" customHeight="1" outlineLevel="1" x14ac:dyDescent="0.25">
      <c r="A536" s="196">
        <v>15</v>
      </c>
      <c r="B536" s="172" t="s">
        <v>487</v>
      </c>
      <c r="C536" s="197" t="s">
        <v>527</v>
      </c>
      <c r="D536" s="20" t="s">
        <v>675</v>
      </c>
      <c r="E536" s="21" t="s">
        <v>26</v>
      </c>
      <c r="F536" s="21"/>
      <c r="G536" s="211" t="s">
        <v>374</v>
      </c>
      <c r="H536" s="165">
        <v>10</v>
      </c>
      <c r="I536" s="212">
        <f t="shared" si="30"/>
        <v>30000</v>
      </c>
      <c r="J536" s="165">
        <v>300000</v>
      </c>
      <c r="K536" s="187" t="s">
        <v>622</v>
      </c>
      <c r="L536" s="187" t="s">
        <v>32</v>
      </c>
    </row>
    <row r="537" spans="1:12" ht="31.5" outlineLevel="1" x14ac:dyDescent="0.25">
      <c r="A537" s="196">
        <v>17</v>
      </c>
      <c r="B537" s="172" t="s">
        <v>329</v>
      </c>
      <c r="C537" s="197" t="s">
        <v>527</v>
      </c>
      <c r="D537" s="20" t="s">
        <v>675</v>
      </c>
      <c r="E537" s="21" t="s">
        <v>26</v>
      </c>
      <c r="F537" s="21"/>
      <c r="G537" s="211" t="s">
        <v>353</v>
      </c>
      <c r="H537" s="165">
        <v>60</v>
      </c>
      <c r="I537" s="212">
        <f t="shared" si="30"/>
        <v>95</v>
      </c>
      <c r="J537" s="165">
        <v>5700</v>
      </c>
      <c r="K537" s="187" t="s">
        <v>622</v>
      </c>
      <c r="L537" s="187" t="s">
        <v>32</v>
      </c>
    </row>
    <row r="538" spans="1:12" ht="31.5" outlineLevel="1" x14ac:dyDescent="0.25">
      <c r="A538" s="196">
        <v>18</v>
      </c>
      <c r="B538" s="172" t="s">
        <v>330</v>
      </c>
      <c r="C538" s="197" t="s">
        <v>527</v>
      </c>
      <c r="D538" s="20" t="s">
        <v>675</v>
      </c>
      <c r="E538" s="21" t="s">
        <v>26</v>
      </c>
      <c r="F538" s="21"/>
      <c r="G538" s="211" t="s">
        <v>353</v>
      </c>
      <c r="H538" s="165">
        <v>60</v>
      </c>
      <c r="I538" s="212">
        <f t="shared" si="30"/>
        <v>145</v>
      </c>
      <c r="J538" s="165">
        <v>8700</v>
      </c>
      <c r="K538" s="187" t="s">
        <v>622</v>
      </c>
      <c r="L538" s="187" t="s">
        <v>32</v>
      </c>
    </row>
    <row r="539" spans="1:12" ht="31.5" outlineLevel="1" x14ac:dyDescent="0.25">
      <c r="A539" s="196">
        <v>19</v>
      </c>
      <c r="B539" s="172" t="s">
        <v>332</v>
      </c>
      <c r="C539" s="197" t="s">
        <v>527</v>
      </c>
      <c r="D539" s="20" t="s">
        <v>675</v>
      </c>
      <c r="E539" s="21" t="s">
        <v>26</v>
      </c>
      <c r="F539" s="21"/>
      <c r="G539" s="211" t="s">
        <v>374</v>
      </c>
      <c r="H539" s="165">
        <v>1</v>
      </c>
      <c r="I539" s="212">
        <f t="shared" si="30"/>
        <v>1950</v>
      </c>
      <c r="J539" s="165">
        <v>1950</v>
      </c>
      <c r="K539" s="187" t="s">
        <v>622</v>
      </c>
      <c r="L539" s="187" t="s">
        <v>32</v>
      </c>
    </row>
    <row r="540" spans="1:12" ht="31.5" outlineLevel="1" x14ac:dyDescent="0.25">
      <c r="A540" s="196">
        <v>20</v>
      </c>
      <c r="B540" s="172" t="s">
        <v>470</v>
      </c>
      <c r="C540" s="197" t="s">
        <v>527</v>
      </c>
      <c r="D540" s="20" t="s">
        <v>675</v>
      </c>
      <c r="E540" s="21" t="s">
        <v>26</v>
      </c>
      <c r="F540" s="21"/>
      <c r="G540" s="211" t="s">
        <v>353</v>
      </c>
      <c r="H540" s="165">
        <v>300</v>
      </c>
      <c r="I540" s="212">
        <f t="shared" si="30"/>
        <v>120</v>
      </c>
      <c r="J540" s="165">
        <v>36000</v>
      </c>
      <c r="K540" s="187" t="s">
        <v>622</v>
      </c>
      <c r="L540" s="187" t="s">
        <v>32</v>
      </c>
    </row>
    <row r="541" spans="1:12" ht="31.5" outlineLevel="1" x14ac:dyDescent="0.25">
      <c r="A541" s="196">
        <v>21</v>
      </c>
      <c r="B541" s="172" t="s">
        <v>471</v>
      </c>
      <c r="C541" s="197" t="s">
        <v>527</v>
      </c>
      <c r="D541" s="20" t="s">
        <v>675</v>
      </c>
      <c r="E541" s="21" t="s">
        <v>26</v>
      </c>
      <c r="F541" s="21"/>
      <c r="G541" s="211" t="s">
        <v>353</v>
      </c>
      <c r="H541" s="165">
        <v>1</v>
      </c>
      <c r="I541" s="212">
        <f t="shared" si="30"/>
        <v>7500</v>
      </c>
      <c r="J541" s="165">
        <v>7500</v>
      </c>
      <c r="K541" s="187" t="s">
        <v>622</v>
      </c>
      <c r="L541" s="187" t="s">
        <v>32</v>
      </c>
    </row>
    <row r="542" spans="1:12" ht="31.5" outlineLevel="1" x14ac:dyDescent="0.25">
      <c r="A542" s="196">
        <v>22</v>
      </c>
      <c r="B542" s="172" t="s">
        <v>472</v>
      </c>
      <c r="C542" s="197" t="s">
        <v>527</v>
      </c>
      <c r="D542" s="20" t="s">
        <v>675</v>
      </c>
      <c r="E542" s="21" t="s">
        <v>26</v>
      </c>
      <c r="F542" s="21"/>
      <c r="G542" s="211" t="s">
        <v>353</v>
      </c>
      <c r="H542" s="165">
        <v>30</v>
      </c>
      <c r="I542" s="212">
        <f t="shared" si="30"/>
        <v>60</v>
      </c>
      <c r="J542" s="165">
        <v>1800</v>
      </c>
      <c r="K542" s="187" t="s">
        <v>622</v>
      </c>
      <c r="L542" s="187" t="s">
        <v>32</v>
      </c>
    </row>
    <row r="543" spans="1:12" ht="31.5" outlineLevel="1" x14ac:dyDescent="0.25">
      <c r="A543" s="196">
        <v>23</v>
      </c>
      <c r="B543" s="172" t="s">
        <v>473</v>
      </c>
      <c r="C543" s="197" t="s">
        <v>527</v>
      </c>
      <c r="D543" s="20" t="s">
        <v>675</v>
      </c>
      <c r="E543" s="21" t="s">
        <v>26</v>
      </c>
      <c r="F543" s="21"/>
      <c r="G543" s="211" t="s">
        <v>374</v>
      </c>
      <c r="H543" s="165">
        <v>3</v>
      </c>
      <c r="I543" s="212">
        <f t="shared" si="30"/>
        <v>18</v>
      </c>
      <c r="J543" s="165">
        <v>54</v>
      </c>
      <c r="K543" s="187" t="s">
        <v>622</v>
      </c>
      <c r="L543" s="187" t="s">
        <v>32</v>
      </c>
    </row>
    <row r="544" spans="1:12" ht="31.5" outlineLevel="1" x14ac:dyDescent="0.25">
      <c r="A544" s="196">
        <v>24</v>
      </c>
      <c r="B544" s="172" t="s">
        <v>623</v>
      </c>
      <c r="C544" s="197" t="s">
        <v>527</v>
      </c>
      <c r="D544" s="20" t="s">
        <v>675</v>
      </c>
      <c r="E544" s="21" t="s">
        <v>26</v>
      </c>
      <c r="F544" s="21"/>
      <c r="G544" s="211" t="s">
        <v>374</v>
      </c>
      <c r="H544" s="165">
        <v>3</v>
      </c>
      <c r="I544" s="212">
        <f t="shared" si="30"/>
        <v>19</v>
      </c>
      <c r="J544" s="165">
        <v>57</v>
      </c>
      <c r="K544" s="187" t="s">
        <v>622</v>
      </c>
      <c r="L544" s="187" t="s">
        <v>32</v>
      </c>
    </row>
    <row r="545" spans="1:14" ht="31.5" outlineLevel="1" x14ac:dyDescent="0.25">
      <c r="A545" s="196">
        <v>25</v>
      </c>
      <c r="B545" s="172" t="s">
        <v>474</v>
      </c>
      <c r="C545" s="197" t="s">
        <v>527</v>
      </c>
      <c r="D545" s="20" t="s">
        <v>675</v>
      </c>
      <c r="E545" s="21" t="s">
        <v>26</v>
      </c>
      <c r="F545" s="21"/>
      <c r="G545" s="211" t="s">
        <v>374</v>
      </c>
      <c r="H545" s="165">
        <v>3</v>
      </c>
      <c r="I545" s="212">
        <f t="shared" si="30"/>
        <v>30</v>
      </c>
      <c r="J545" s="165">
        <v>90</v>
      </c>
      <c r="K545" s="187" t="s">
        <v>622</v>
      </c>
      <c r="L545" s="187" t="s">
        <v>32</v>
      </c>
    </row>
    <row r="546" spans="1:14" ht="38.25" customHeight="1" outlineLevel="1" x14ac:dyDescent="0.25">
      <c r="A546" s="196">
        <v>26</v>
      </c>
      <c r="B546" s="172" t="s">
        <v>624</v>
      </c>
      <c r="C546" s="197" t="s">
        <v>527</v>
      </c>
      <c r="D546" s="20" t="s">
        <v>675</v>
      </c>
      <c r="E546" s="21" t="s">
        <v>26</v>
      </c>
      <c r="F546" s="21"/>
      <c r="G546" s="211" t="s">
        <v>353</v>
      </c>
      <c r="H546" s="165">
        <v>20</v>
      </c>
      <c r="I546" s="212">
        <f t="shared" si="30"/>
        <v>42</v>
      </c>
      <c r="J546" s="165">
        <v>840</v>
      </c>
      <c r="K546" s="187" t="s">
        <v>622</v>
      </c>
      <c r="L546" s="187" t="s">
        <v>32</v>
      </c>
    </row>
    <row r="547" spans="1:14" ht="42" customHeight="1" outlineLevel="1" x14ac:dyDescent="0.25">
      <c r="A547" s="196">
        <v>27</v>
      </c>
      <c r="B547" s="172" t="s">
        <v>335</v>
      </c>
      <c r="C547" s="197" t="s">
        <v>527</v>
      </c>
      <c r="D547" s="20" t="s">
        <v>675</v>
      </c>
      <c r="E547" s="21" t="s">
        <v>26</v>
      </c>
      <c r="F547" s="21"/>
      <c r="G547" s="211" t="s">
        <v>353</v>
      </c>
      <c r="H547" s="165">
        <v>2</v>
      </c>
      <c r="I547" s="212">
        <f t="shared" si="30"/>
        <v>320</v>
      </c>
      <c r="J547" s="165">
        <v>640</v>
      </c>
      <c r="K547" s="187" t="s">
        <v>622</v>
      </c>
      <c r="L547" s="187" t="s">
        <v>32</v>
      </c>
    </row>
    <row r="548" spans="1:14" ht="31.5" outlineLevel="1" x14ac:dyDescent="0.25">
      <c r="A548" s="196">
        <v>29</v>
      </c>
      <c r="B548" s="172" t="s">
        <v>479</v>
      </c>
      <c r="C548" s="197" t="s">
        <v>527</v>
      </c>
      <c r="D548" s="20" t="s">
        <v>675</v>
      </c>
      <c r="E548" s="21" t="s">
        <v>26</v>
      </c>
      <c r="F548" s="21"/>
      <c r="G548" s="211" t="s">
        <v>353</v>
      </c>
      <c r="H548" s="165">
        <v>2</v>
      </c>
      <c r="I548" s="212">
        <f t="shared" si="30"/>
        <v>890</v>
      </c>
      <c r="J548" s="165">
        <v>1780</v>
      </c>
      <c r="K548" s="187" t="s">
        <v>622</v>
      </c>
      <c r="L548" s="187" t="s">
        <v>32</v>
      </c>
    </row>
    <row r="549" spans="1:14" ht="31.5" outlineLevel="1" x14ac:dyDescent="0.25">
      <c r="A549" s="196"/>
      <c r="B549" s="159" t="s">
        <v>482</v>
      </c>
      <c r="C549" s="197" t="s">
        <v>527</v>
      </c>
      <c r="D549" s="20" t="s">
        <v>675</v>
      </c>
      <c r="E549" s="21" t="s">
        <v>26</v>
      </c>
      <c r="F549" s="21"/>
      <c r="G549" s="211" t="s">
        <v>374</v>
      </c>
      <c r="H549" s="165">
        <v>50</v>
      </c>
      <c r="I549" s="212">
        <f t="shared" si="30"/>
        <v>130</v>
      </c>
      <c r="J549" s="165">
        <v>6500</v>
      </c>
      <c r="K549" s="187" t="s">
        <v>622</v>
      </c>
      <c r="L549" s="187" t="s">
        <v>32</v>
      </c>
    </row>
    <row r="550" spans="1:14" ht="31.5" outlineLevel="1" x14ac:dyDescent="0.25">
      <c r="A550" s="196"/>
      <c r="B550" s="159" t="s">
        <v>942</v>
      </c>
      <c r="C550" s="197" t="s">
        <v>527</v>
      </c>
      <c r="D550" s="20" t="s">
        <v>675</v>
      </c>
      <c r="E550" s="21" t="s">
        <v>26</v>
      </c>
      <c r="F550" s="21"/>
      <c r="G550" s="211" t="s">
        <v>374</v>
      </c>
      <c r="H550" s="165">
        <v>50</v>
      </c>
      <c r="I550" s="212">
        <f t="shared" si="30"/>
        <v>35</v>
      </c>
      <c r="J550" s="165">
        <v>1750</v>
      </c>
      <c r="K550" s="187" t="s">
        <v>622</v>
      </c>
      <c r="L550" s="187" t="s">
        <v>32</v>
      </c>
    </row>
    <row r="551" spans="1:14" ht="34.5" customHeight="1" outlineLevel="1" x14ac:dyDescent="0.25">
      <c r="A551" s="196">
        <v>30</v>
      </c>
      <c r="B551" s="94" t="s">
        <v>483</v>
      </c>
      <c r="C551" s="197" t="s">
        <v>527</v>
      </c>
      <c r="D551" s="20" t="s">
        <v>675</v>
      </c>
      <c r="E551" s="21" t="s">
        <v>26</v>
      </c>
      <c r="F551" s="21"/>
      <c r="G551" s="211" t="s">
        <v>424</v>
      </c>
      <c r="H551" s="165">
        <v>10</v>
      </c>
      <c r="I551" s="212">
        <f t="shared" si="30"/>
        <v>6</v>
      </c>
      <c r="J551" s="165">
        <v>60</v>
      </c>
      <c r="K551" s="187" t="s">
        <v>622</v>
      </c>
      <c r="L551" s="187" t="s">
        <v>32</v>
      </c>
    </row>
    <row r="552" spans="1:14" ht="31.5" outlineLevel="1" x14ac:dyDescent="0.25">
      <c r="A552" s="196">
        <v>31</v>
      </c>
      <c r="B552" s="215" t="s">
        <v>943</v>
      </c>
      <c r="C552" s="197" t="s">
        <v>527</v>
      </c>
      <c r="D552" s="20" t="s">
        <v>675</v>
      </c>
      <c r="E552" s="21" t="s">
        <v>26</v>
      </c>
      <c r="F552" s="21"/>
      <c r="G552" s="211" t="s">
        <v>353</v>
      </c>
      <c r="H552" s="165">
        <v>8</v>
      </c>
      <c r="I552" s="212">
        <f t="shared" si="30"/>
        <v>7500</v>
      </c>
      <c r="J552" s="165">
        <v>60000</v>
      </c>
      <c r="K552" s="187" t="s">
        <v>622</v>
      </c>
      <c r="L552" s="187" t="s">
        <v>32</v>
      </c>
    </row>
    <row r="553" spans="1:14" s="102" customFormat="1" ht="28.5" customHeight="1" x14ac:dyDescent="0.25">
      <c r="A553" s="387" t="s">
        <v>948</v>
      </c>
      <c r="B553" s="388"/>
      <c r="C553" s="388"/>
      <c r="D553" s="388"/>
      <c r="E553" s="388"/>
      <c r="F553" s="388"/>
      <c r="G553" s="388"/>
      <c r="H553" s="388"/>
      <c r="I553" s="389"/>
      <c r="J553" s="115">
        <f>SUM(J554:J595)</f>
        <v>5665110.0148056792</v>
      </c>
      <c r="K553" s="139"/>
      <c r="L553" s="139"/>
      <c r="M553" s="99"/>
      <c r="N553" s="99"/>
    </row>
    <row r="554" spans="1:14" ht="30.75" customHeight="1" outlineLevel="1" x14ac:dyDescent="0.25">
      <c r="A554" s="196">
        <v>1</v>
      </c>
      <c r="B554" s="216" t="s">
        <v>394</v>
      </c>
      <c r="C554" s="197" t="s">
        <v>527</v>
      </c>
      <c r="D554" s="20" t="s">
        <v>675</v>
      </c>
      <c r="E554" s="21" t="s">
        <v>26</v>
      </c>
      <c r="F554" s="21" t="s">
        <v>37</v>
      </c>
      <c r="G554" s="204" t="s">
        <v>405</v>
      </c>
      <c r="H554" s="165">
        <v>1260</v>
      </c>
      <c r="I554" s="217">
        <f t="shared" si="30"/>
        <v>1573.3882800000001</v>
      </c>
      <c r="J554" s="217">
        <v>1982469.2328000001</v>
      </c>
      <c r="K554" s="187" t="s">
        <v>45</v>
      </c>
      <c r="L554" s="187" t="s">
        <v>32</v>
      </c>
    </row>
    <row r="555" spans="1:14" ht="30.75" customHeight="1" outlineLevel="1" x14ac:dyDescent="0.25">
      <c r="A555" s="196">
        <v>2</v>
      </c>
      <c r="B555" s="216" t="s">
        <v>395</v>
      </c>
      <c r="C555" s="197" t="s">
        <v>527</v>
      </c>
      <c r="D555" s="20" t="s">
        <v>675</v>
      </c>
      <c r="E555" s="21" t="s">
        <v>26</v>
      </c>
      <c r="F555" s="21"/>
      <c r="G555" s="204" t="s">
        <v>405</v>
      </c>
      <c r="H555" s="165">
        <v>52.5</v>
      </c>
      <c r="I555" s="217">
        <f t="shared" si="30"/>
        <v>2956.0744800000002</v>
      </c>
      <c r="J555" s="217">
        <v>155193.91020000001</v>
      </c>
      <c r="K555" s="187" t="s">
        <v>45</v>
      </c>
      <c r="L555" s="187" t="s">
        <v>32</v>
      </c>
    </row>
    <row r="556" spans="1:14" ht="30.75" customHeight="1" outlineLevel="1" x14ac:dyDescent="0.25">
      <c r="A556" s="196">
        <v>3</v>
      </c>
      <c r="B556" s="216" t="s">
        <v>396</v>
      </c>
      <c r="C556" s="197" t="s">
        <v>527</v>
      </c>
      <c r="D556" s="20" t="s">
        <v>675</v>
      </c>
      <c r="E556" s="21" t="s">
        <v>26</v>
      </c>
      <c r="F556" s="21"/>
      <c r="G556" s="204" t="s">
        <v>405</v>
      </c>
      <c r="H556" s="165">
        <v>105</v>
      </c>
      <c r="I556" s="217">
        <f t="shared" si="30"/>
        <v>433.03571428571422</v>
      </c>
      <c r="J556" s="217">
        <v>45468.749999999993</v>
      </c>
      <c r="K556" s="187" t="s">
        <v>45</v>
      </c>
      <c r="L556" s="187" t="s">
        <v>32</v>
      </c>
    </row>
    <row r="557" spans="1:14" ht="30.75" customHeight="1" outlineLevel="1" x14ac:dyDescent="0.25">
      <c r="A557" s="196">
        <v>4</v>
      </c>
      <c r="B557" s="216" t="s">
        <v>397</v>
      </c>
      <c r="C557" s="197" t="s">
        <v>527</v>
      </c>
      <c r="D557" s="20" t="s">
        <v>675</v>
      </c>
      <c r="E557" s="21" t="s">
        <v>26</v>
      </c>
      <c r="F557" s="21"/>
      <c r="G557" s="204" t="s">
        <v>37</v>
      </c>
      <c r="H557" s="165">
        <v>52.5</v>
      </c>
      <c r="I557" s="217">
        <f t="shared" si="30"/>
        <v>3749.9999999999995</v>
      </c>
      <c r="J557" s="217">
        <v>196874.99999999997</v>
      </c>
      <c r="K557" s="187" t="s">
        <v>45</v>
      </c>
      <c r="L557" s="187" t="s">
        <v>32</v>
      </c>
    </row>
    <row r="558" spans="1:14" ht="30.75" customHeight="1" outlineLevel="1" x14ac:dyDescent="0.25">
      <c r="A558" s="196">
        <v>5</v>
      </c>
      <c r="B558" s="216" t="s">
        <v>398</v>
      </c>
      <c r="C558" s="197" t="s">
        <v>527</v>
      </c>
      <c r="D558" s="20" t="s">
        <v>675</v>
      </c>
      <c r="E558" s="21" t="s">
        <v>26</v>
      </c>
      <c r="F558" s="21"/>
      <c r="G558" s="204" t="s">
        <v>37</v>
      </c>
      <c r="H558" s="165">
        <v>416</v>
      </c>
      <c r="I558" s="217">
        <f t="shared" si="30"/>
        <v>785.70999999999992</v>
      </c>
      <c r="J558" s="217">
        <v>326855.36</v>
      </c>
      <c r="K558" s="187" t="s">
        <v>45</v>
      </c>
      <c r="L558" s="187" t="s">
        <v>32</v>
      </c>
    </row>
    <row r="559" spans="1:14" ht="30.75" customHeight="1" outlineLevel="1" x14ac:dyDescent="0.25">
      <c r="A559" s="196">
        <v>6</v>
      </c>
      <c r="B559" s="216" t="s">
        <v>399</v>
      </c>
      <c r="C559" s="197" t="s">
        <v>527</v>
      </c>
      <c r="D559" s="20" t="s">
        <v>675</v>
      </c>
      <c r="E559" s="21" t="s">
        <v>26</v>
      </c>
      <c r="F559" s="21"/>
      <c r="G559" s="204" t="s">
        <v>37</v>
      </c>
      <c r="H559" s="165">
        <v>620</v>
      </c>
      <c r="I559" s="217">
        <f t="shared" si="30"/>
        <v>89.29</v>
      </c>
      <c r="J559" s="217">
        <v>55359.8</v>
      </c>
      <c r="K559" s="187" t="s">
        <v>45</v>
      </c>
      <c r="L559" s="187" t="s">
        <v>32</v>
      </c>
    </row>
    <row r="560" spans="1:14" ht="30.75" customHeight="1" outlineLevel="1" x14ac:dyDescent="0.25">
      <c r="A560" s="196">
        <v>7</v>
      </c>
      <c r="B560" s="218" t="s">
        <v>400</v>
      </c>
      <c r="C560" s="197" t="s">
        <v>527</v>
      </c>
      <c r="D560" s="20" t="s">
        <v>675</v>
      </c>
      <c r="E560" s="21" t="s">
        <v>26</v>
      </c>
      <c r="F560" s="21"/>
      <c r="G560" s="204" t="s">
        <v>37</v>
      </c>
      <c r="H560" s="165">
        <v>416</v>
      </c>
      <c r="I560" s="217">
        <f t="shared" si="30"/>
        <v>649.99999999999989</v>
      </c>
      <c r="J560" s="217">
        <v>270399.99999999994</v>
      </c>
      <c r="K560" s="187" t="s">
        <v>45</v>
      </c>
      <c r="L560" s="187" t="s">
        <v>32</v>
      </c>
    </row>
    <row r="561" spans="1:12" ht="30.75" customHeight="1" outlineLevel="1" x14ac:dyDescent="0.25">
      <c r="A561" s="196">
        <v>8</v>
      </c>
      <c r="B561" s="216" t="s">
        <v>401</v>
      </c>
      <c r="C561" s="197" t="s">
        <v>527</v>
      </c>
      <c r="D561" s="20" t="s">
        <v>675</v>
      </c>
      <c r="E561" s="21" t="s">
        <v>26</v>
      </c>
      <c r="F561" s="21"/>
      <c r="G561" s="204" t="s">
        <v>37</v>
      </c>
      <c r="H561" s="165">
        <v>416</v>
      </c>
      <c r="I561" s="217">
        <f t="shared" si="30"/>
        <v>1392.8571428571427</v>
      </c>
      <c r="J561" s="217">
        <v>579428.57142857136</v>
      </c>
      <c r="K561" s="187" t="s">
        <v>45</v>
      </c>
      <c r="L561" s="187" t="s">
        <v>32</v>
      </c>
    </row>
    <row r="562" spans="1:12" ht="30.75" customHeight="1" outlineLevel="1" x14ac:dyDescent="0.25">
      <c r="A562" s="196">
        <v>9</v>
      </c>
      <c r="B562" s="216" t="s">
        <v>49</v>
      </c>
      <c r="C562" s="197" t="s">
        <v>527</v>
      </c>
      <c r="D562" s="20" t="s">
        <v>675</v>
      </c>
      <c r="E562" s="21" t="s">
        <v>26</v>
      </c>
      <c r="F562" s="21"/>
      <c r="G562" s="204" t="s">
        <v>37</v>
      </c>
      <c r="H562" s="165">
        <v>105</v>
      </c>
      <c r="I562" s="217">
        <f t="shared" si="30"/>
        <v>254.46428571428567</v>
      </c>
      <c r="J562" s="217">
        <v>26718.749999999996</v>
      </c>
      <c r="K562" s="187" t="s">
        <v>45</v>
      </c>
      <c r="L562" s="187" t="s">
        <v>32</v>
      </c>
    </row>
    <row r="563" spans="1:12" ht="30.75" customHeight="1" outlineLevel="1" x14ac:dyDescent="0.25">
      <c r="A563" s="196">
        <v>10</v>
      </c>
      <c r="B563" s="216" t="s">
        <v>50</v>
      </c>
      <c r="C563" s="197" t="s">
        <v>527</v>
      </c>
      <c r="D563" s="20" t="s">
        <v>675</v>
      </c>
      <c r="E563" s="21" t="s">
        <v>26</v>
      </c>
      <c r="F563" s="21"/>
      <c r="G563" s="204" t="s">
        <v>405</v>
      </c>
      <c r="H563" s="165">
        <v>416</v>
      </c>
      <c r="I563" s="217">
        <f t="shared" si="30"/>
        <v>89.289999999999992</v>
      </c>
      <c r="J563" s="217">
        <v>37144.639999999999</v>
      </c>
      <c r="K563" s="187" t="s">
        <v>45</v>
      </c>
      <c r="L563" s="187" t="s">
        <v>32</v>
      </c>
    </row>
    <row r="564" spans="1:12" ht="30.75" customHeight="1" outlineLevel="1" x14ac:dyDescent="0.25">
      <c r="A564" s="196">
        <v>11</v>
      </c>
      <c r="B564" s="216" t="s">
        <v>51</v>
      </c>
      <c r="C564" s="197" t="s">
        <v>527</v>
      </c>
      <c r="D564" s="20" t="s">
        <v>675</v>
      </c>
      <c r="E564" s="21" t="s">
        <v>26</v>
      </c>
      <c r="F564" s="21"/>
      <c r="G564" s="204" t="s">
        <v>37</v>
      </c>
      <c r="H564" s="165">
        <v>420</v>
      </c>
      <c r="I564" s="217">
        <f t="shared" si="30"/>
        <v>40.18</v>
      </c>
      <c r="J564" s="217">
        <v>16875.599999999999</v>
      </c>
      <c r="K564" s="187" t="s">
        <v>45</v>
      </c>
      <c r="L564" s="187" t="s">
        <v>32</v>
      </c>
    </row>
    <row r="565" spans="1:12" ht="30.75" customHeight="1" outlineLevel="1" x14ac:dyDescent="0.25">
      <c r="A565" s="196">
        <v>12</v>
      </c>
      <c r="B565" s="216" t="s">
        <v>52</v>
      </c>
      <c r="C565" s="197" t="s">
        <v>527</v>
      </c>
      <c r="D565" s="20" t="s">
        <v>675</v>
      </c>
      <c r="E565" s="21" t="s">
        <v>26</v>
      </c>
      <c r="F565" s="21"/>
      <c r="G565" s="204" t="s">
        <v>405</v>
      </c>
      <c r="H565" s="165">
        <v>82.5</v>
      </c>
      <c r="I565" s="217">
        <f t="shared" si="30"/>
        <v>786.60714285714278</v>
      </c>
      <c r="J565" s="217">
        <v>64895.089285714283</v>
      </c>
      <c r="K565" s="187" t="s">
        <v>45</v>
      </c>
      <c r="L565" s="187" t="s">
        <v>32</v>
      </c>
    </row>
    <row r="566" spans="1:12" ht="30.75" customHeight="1" outlineLevel="1" x14ac:dyDescent="0.25">
      <c r="A566" s="196">
        <v>13</v>
      </c>
      <c r="B566" s="216" t="s">
        <v>53</v>
      </c>
      <c r="C566" s="197" t="s">
        <v>527</v>
      </c>
      <c r="D566" s="20" t="s">
        <v>675</v>
      </c>
      <c r="E566" s="21" t="s">
        <v>26</v>
      </c>
      <c r="F566" s="21"/>
      <c r="G566" s="204" t="s">
        <v>37</v>
      </c>
      <c r="H566" s="165">
        <v>105</v>
      </c>
      <c r="I566" s="217">
        <f t="shared" si="30"/>
        <v>491.0714285714285</v>
      </c>
      <c r="J566" s="217">
        <v>51562.499999999993</v>
      </c>
      <c r="K566" s="187" t="s">
        <v>45</v>
      </c>
      <c r="L566" s="187" t="s">
        <v>32</v>
      </c>
    </row>
    <row r="567" spans="1:12" ht="30.75" customHeight="1" outlineLevel="1" x14ac:dyDescent="0.25">
      <c r="A567" s="196">
        <v>14</v>
      </c>
      <c r="B567" s="216" t="s">
        <v>54</v>
      </c>
      <c r="C567" s="197" t="s">
        <v>527</v>
      </c>
      <c r="D567" s="20" t="s">
        <v>675</v>
      </c>
      <c r="E567" s="21" t="s">
        <v>26</v>
      </c>
      <c r="F567" s="21"/>
      <c r="G567" s="204" t="s">
        <v>37</v>
      </c>
      <c r="H567" s="165">
        <v>52.5</v>
      </c>
      <c r="I567" s="217">
        <f t="shared" si="30"/>
        <v>56.249999999999993</v>
      </c>
      <c r="J567" s="217">
        <v>2953.1249999999995</v>
      </c>
      <c r="K567" s="187" t="s">
        <v>45</v>
      </c>
      <c r="L567" s="187" t="s">
        <v>32</v>
      </c>
    </row>
    <row r="568" spans="1:12" ht="30.75" customHeight="1" outlineLevel="1" x14ac:dyDescent="0.25">
      <c r="A568" s="196">
        <v>15</v>
      </c>
      <c r="B568" s="216" t="s">
        <v>55</v>
      </c>
      <c r="C568" s="197" t="s">
        <v>527</v>
      </c>
      <c r="D568" s="20" t="s">
        <v>675</v>
      </c>
      <c r="E568" s="21" t="s">
        <v>26</v>
      </c>
      <c r="F568" s="21"/>
      <c r="G568" s="204" t="s">
        <v>37</v>
      </c>
      <c r="H568" s="165">
        <v>105</v>
      </c>
      <c r="I568" s="217">
        <f t="shared" si="30"/>
        <v>999.99999999999989</v>
      </c>
      <c r="J568" s="217">
        <v>104999.99999999999</v>
      </c>
      <c r="K568" s="187" t="s">
        <v>45</v>
      </c>
      <c r="L568" s="187" t="s">
        <v>32</v>
      </c>
    </row>
    <row r="569" spans="1:12" ht="30.75" customHeight="1" outlineLevel="1" x14ac:dyDescent="0.25">
      <c r="A569" s="196">
        <v>16</v>
      </c>
      <c r="B569" s="216" t="s">
        <v>402</v>
      </c>
      <c r="C569" s="197" t="s">
        <v>527</v>
      </c>
      <c r="D569" s="20" t="s">
        <v>675</v>
      </c>
      <c r="E569" s="21" t="s">
        <v>26</v>
      </c>
      <c r="F569" s="21"/>
      <c r="G569" s="204" t="s">
        <v>364</v>
      </c>
      <c r="H569" s="165">
        <v>52.5</v>
      </c>
      <c r="I569" s="217">
        <f t="shared" si="30"/>
        <v>145.53571428571428</v>
      </c>
      <c r="J569" s="217">
        <v>7640.625</v>
      </c>
      <c r="K569" s="187" t="s">
        <v>45</v>
      </c>
      <c r="L569" s="187" t="s">
        <v>32</v>
      </c>
    </row>
    <row r="570" spans="1:12" ht="30.75" customHeight="1" outlineLevel="1" x14ac:dyDescent="0.25">
      <c r="A570" s="196">
        <v>17</v>
      </c>
      <c r="B570" s="216" t="s">
        <v>56</v>
      </c>
      <c r="C570" s="197" t="s">
        <v>527</v>
      </c>
      <c r="D570" s="20" t="s">
        <v>675</v>
      </c>
      <c r="E570" s="21" t="s">
        <v>26</v>
      </c>
      <c r="F570" s="21"/>
      <c r="G570" s="204" t="s">
        <v>353</v>
      </c>
      <c r="H570" s="165">
        <v>52.5</v>
      </c>
      <c r="I570" s="217">
        <f t="shared" si="30"/>
        <v>2839.29</v>
      </c>
      <c r="J570" s="217">
        <v>149062.72500000001</v>
      </c>
      <c r="K570" s="187" t="s">
        <v>45</v>
      </c>
      <c r="L570" s="187" t="s">
        <v>32</v>
      </c>
    </row>
    <row r="571" spans="1:12" ht="30.75" customHeight="1" outlineLevel="1" x14ac:dyDescent="0.25">
      <c r="A571" s="196">
        <v>18</v>
      </c>
      <c r="B571" s="216" t="s">
        <v>57</v>
      </c>
      <c r="C571" s="197" t="s">
        <v>527</v>
      </c>
      <c r="D571" s="20" t="s">
        <v>675</v>
      </c>
      <c r="E571" s="21" t="s">
        <v>26</v>
      </c>
      <c r="F571" s="21"/>
      <c r="G571" s="204" t="s">
        <v>406</v>
      </c>
      <c r="H571" s="165">
        <v>52.5</v>
      </c>
      <c r="I571" s="217">
        <f t="shared" si="30"/>
        <v>208.03571428571428</v>
      </c>
      <c r="J571" s="217">
        <v>10921.875</v>
      </c>
      <c r="K571" s="187" t="s">
        <v>45</v>
      </c>
      <c r="L571" s="187" t="s">
        <v>32</v>
      </c>
    </row>
    <row r="572" spans="1:12" ht="30.75" customHeight="1" outlineLevel="1" x14ac:dyDescent="0.25">
      <c r="A572" s="196">
        <v>19</v>
      </c>
      <c r="B572" s="216" t="s">
        <v>58</v>
      </c>
      <c r="C572" s="197" t="s">
        <v>527</v>
      </c>
      <c r="D572" s="20" t="s">
        <v>675</v>
      </c>
      <c r="E572" s="21" t="s">
        <v>26</v>
      </c>
      <c r="F572" s="21"/>
      <c r="G572" s="204" t="s">
        <v>406</v>
      </c>
      <c r="H572" s="165">
        <v>52.5</v>
      </c>
      <c r="I572" s="217">
        <f t="shared" si="30"/>
        <v>399.99999999999994</v>
      </c>
      <c r="J572" s="217">
        <v>20999.999999999996</v>
      </c>
      <c r="K572" s="187" t="s">
        <v>45</v>
      </c>
      <c r="L572" s="187" t="s">
        <v>32</v>
      </c>
    </row>
    <row r="573" spans="1:12" ht="30.75" customHeight="1" outlineLevel="1" x14ac:dyDescent="0.25">
      <c r="A573" s="196">
        <v>20</v>
      </c>
      <c r="B573" s="216" t="s">
        <v>59</v>
      </c>
      <c r="C573" s="197" t="s">
        <v>527</v>
      </c>
      <c r="D573" s="20" t="s">
        <v>675</v>
      </c>
      <c r="E573" s="21" t="s">
        <v>26</v>
      </c>
      <c r="F573" s="21"/>
      <c r="G573" s="204" t="s">
        <v>37</v>
      </c>
      <c r="H573" s="165">
        <v>52.5</v>
      </c>
      <c r="I573" s="217">
        <f t="shared" si="30"/>
        <v>669.64285714285711</v>
      </c>
      <c r="J573" s="217">
        <v>35156.25</v>
      </c>
      <c r="K573" s="187" t="s">
        <v>45</v>
      </c>
      <c r="L573" s="187" t="s">
        <v>32</v>
      </c>
    </row>
    <row r="574" spans="1:12" ht="30.75" customHeight="1" outlineLevel="1" x14ac:dyDescent="0.25">
      <c r="A574" s="196">
        <v>21</v>
      </c>
      <c r="B574" s="216" t="s">
        <v>60</v>
      </c>
      <c r="C574" s="197" t="s">
        <v>527</v>
      </c>
      <c r="D574" s="20" t="s">
        <v>675</v>
      </c>
      <c r="E574" s="21" t="s">
        <v>26</v>
      </c>
      <c r="F574" s="21"/>
      <c r="G574" s="204" t="s">
        <v>37</v>
      </c>
      <c r="H574" s="165">
        <v>52.5</v>
      </c>
      <c r="I574" s="217">
        <f t="shared" si="30"/>
        <v>207.14285714285711</v>
      </c>
      <c r="J574" s="217">
        <v>10874.999999999998</v>
      </c>
      <c r="K574" s="187" t="s">
        <v>45</v>
      </c>
      <c r="L574" s="187" t="s">
        <v>32</v>
      </c>
    </row>
    <row r="575" spans="1:12" ht="30.75" customHeight="1" outlineLevel="1" x14ac:dyDescent="0.25">
      <c r="A575" s="196">
        <v>22</v>
      </c>
      <c r="B575" s="216" t="s">
        <v>61</v>
      </c>
      <c r="C575" s="197" t="s">
        <v>527</v>
      </c>
      <c r="D575" s="20" t="s">
        <v>675</v>
      </c>
      <c r="E575" s="21" t="s">
        <v>26</v>
      </c>
      <c r="F575" s="21"/>
      <c r="G575" s="204" t="s">
        <v>37</v>
      </c>
      <c r="H575" s="165">
        <v>52.5</v>
      </c>
      <c r="I575" s="217">
        <f t="shared" si="30"/>
        <v>3571.43</v>
      </c>
      <c r="J575" s="217">
        <v>187500.07499999998</v>
      </c>
      <c r="K575" s="187" t="s">
        <v>45</v>
      </c>
      <c r="L575" s="187" t="s">
        <v>32</v>
      </c>
    </row>
    <row r="576" spans="1:12" ht="30.75" customHeight="1" outlineLevel="1" x14ac:dyDescent="0.25">
      <c r="A576" s="196">
        <v>23</v>
      </c>
      <c r="B576" s="216" t="s">
        <v>62</v>
      </c>
      <c r="C576" s="197" t="s">
        <v>527</v>
      </c>
      <c r="D576" s="20" t="s">
        <v>675</v>
      </c>
      <c r="E576" s="21" t="s">
        <v>26</v>
      </c>
      <c r="F576" s="21"/>
      <c r="G576" s="204" t="s">
        <v>37</v>
      </c>
      <c r="H576" s="165">
        <v>52.5</v>
      </c>
      <c r="I576" s="217">
        <f t="shared" si="30"/>
        <v>739.13043478260875</v>
      </c>
      <c r="J576" s="217">
        <v>38804.34782608696</v>
      </c>
      <c r="K576" s="187" t="s">
        <v>45</v>
      </c>
      <c r="L576" s="187" t="s">
        <v>32</v>
      </c>
    </row>
    <row r="577" spans="1:12" ht="30.75" customHeight="1" outlineLevel="1" x14ac:dyDescent="0.25">
      <c r="A577" s="196">
        <v>24</v>
      </c>
      <c r="B577" s="216" t="s">
        <v>63</v>
      </c>
      <c r="C577" s="197" t="s">
        <v>527</v>
      </c>
      <c r="D577" s="20" t="s">
        <v>675</v>
      </c>
      <c r="E577" s="21" t="s">
        <v>26</v>
      </c>
      <c r="F577" s="21"/>
      <c r="G577" s="204" t="s">
        <v>37</v>
      </c>
      <c r="H577" s="165">
        <v>52.5</v>
      </c>
      <c r="I577" s="217">
        <f t="shared" si="30"/>
        <v>267.85714285714283</v>
      </c>
      <c r="J577" s="217">
        <v>14062.499999999998</v>
      </c>
      <c r="K577" s="187" t="s">
        <v>45</v>
      </c>
      <c r="L577" s="187" t="s">
        <v>32</v>
      </c>
    </row>
    <row r="578" spans="1:12" ht="30.75" customHeight="1" outlineLevel="1" x14ac:dyDescent="0.25">
      <c r="A578" s="196">
        <v>25</v>
      </c>
      <c r="B578" s="216" t="s">
        <v>403</v>
      </c>
      <c r="C578" s="197" t="s">
        <v>527</v>
      </c>
      <c r="D578" s="20" t="s">
        <v>675</v>
      </c>
      <c r="E578" s="21" t="s">
        <v>26</v>
      </c>
      <c r="F578" s="21"/>
      <c r="G578" s="204" t="s">
        <v>37</v>
      </c>
      <c r="H578" s="165">
        <v>52.5</v>
      </c>
      <c r="I578" s="217">
        <f t="shared" si="30"/>
        <v>312.49999999999994</v>
      </c>
      <c r="J578" s="217">
        <v>16406.249999999996</v>
      </c>
      <c r="K578" s="187" t="s">
        <v>45</v>
      </c>
      <c r="L578" s="187" t="s">
        <v>32</v>
      </c>
    </row>
    <row r="579" spans="1:12" ht="30.75" customHeight="1" outlineLevel="1" x14ac:dyDescent="0.25">
      <c r="A579" s="196">
        <v>26</v>
      </c>
      <c r="B579" s="216" t="s">
        <v>64</v>
      </c>
      <c r="C579" s="197" t="s">
        <v>527</v>
      </c>
      <c r="D579" s="20" t="s">
        <v>675</v>
      </c>
      <c r="E579" s="21" t="s">
        <v>26</v>
      </c>
      <c r="F579" s="21"/>
      <c r="G579" s="204" t="s">
        <v>37</v>
      </c>
      <c r="H579" s="165">
        <v>22.5</v>
      </c>
      <c r="I579" s="217">
        <f t="shared" si="30"/>
        <v>4910.7142857142853</v>
      </c>
      <c r="J579" s="217">
        <v>110491.07142857142</v>
      </c>
      <c r="K579" s="187" t="s">
        <v>45</v>
      </c>
      <c r="L579" s="187" t="s">
        <v>32</v>
      </c>
    </row>
    <row r="580" spans="1:12" ht="30.75" customHeight="1" outlineLevel="1" x14ac:dyDescent="0.25">
      <c r="A580" s="196">
        <v>27</v>
      </c>
      <c r="B580" s="216" t="s">
        <v>65</v>
      </c>
      <c r="C580" s="197" t="s">
        <v>527</v>
      </c>
      <c r="D580" s="20" t="s">
        <v>675</v>
      </c>
      <c r="E580" s="21" t="s">
        <v>26</v>
      </c>
      <c r="F580" s="21"/>
      <c r="G580" s="204" t="s">
        <v>37</v>
      </c>
      <c r="H580" s="165">
        <v>52.5</v>
      </c>
      <c r="I580" s="217">
        <f t="shared" si="30"/>
        <v>1116.0714285714284</v>
      </c>
      <c r="J580" s="217">
        <v>58593.749999999993</v>
      </c>
      <c r="K580" s="187" t="s">
        <v>45</v>
      </c>
      <c r="L580" s="187" t="s">
        <v>32</v>
      </c>
    </row>
    <row r="581" spans="1:12" ht="30.75" customHeight="1" outlineLevel="1" x14ac:dyDescent="0.25">
      <c r="A581" s="196">
        <v>28</v>
      </c>
      <c r="B581" s="216" t="s">
        <v>404</v>
      </c>
      <c r="C581" s="197" t="s">
        <v>527</v>
      </c>
      <c r="D581" s="20" t="s">
        <v>675</v>
      </c>
      <c r="E581" s="21" t="s">
        <v>26</v>
      </c>
      <c r="F581" s="21"/>
      <c r="G581" s="204" t="s">
        <v>37</v>
      </c>
      <c r="H581" s="165">
        <v>52.5</v>
      </c>
      <c r="I581" s="217">
        <f t="shared" si="30"/>
        <v>1241.0714285714284</v>
      </c>
      <c r="J581" s="217">
        <v>65156.249999999993</v>
      </c>
      <c r="K581" s="187" t="s">
        <v>45</v>
      </c>
      <c r="L581" s="187" t="s">
        <v>32</v>
      </c>
    </row>
    <row r="582" spans="1:12" ht="30.75" customHeight="1" outlineLevel="1" x14ac:dyDescent="0.25">
      <c r="A582" s="196">
        <v>29</v>
      </c>
      <c r="B582" s="216" t="s">
        <v>66</v>
      </c>
      <c r="C582" s="197" t="s">
        <v>527</v>
      </c>
      <c r="D582" s="20" t="s">
        <v>675</v>
      </c>
      <c r="E582" s="21" t="s">
        <v>26</v>
      </c>
      <c r="F582" s="21"/>
      <c r="G582" s="204" t="s">
        <v>37</v>
      </c>
      <c r="H582" s="165">
        <v>52.5</v>
      </c>
      <c r="I582" s="217">
        <f t="shared" si="30"/>
        <v>1321.4285714285713</v>
      </c>
      <c r="J582" s="217">
        <v>69375</v>
      </c>
      <c r="K582" s="187" t="s">
        <v>45</v>
      </c>
      <c r="L582" s="187" t="s">
        <v>32</v>
      </c>
    </row>
    <row r="583" spans="1:12" ht="30.75" customHeight="1" outlineLevel="1" x14ac:dyDescent="0.25">
      <c r="A583" s="196">
        <v>30</v>
      </c>
      <c r="B583" s="216" t="s">
        <v>67</v>
      </c>
      <c r="C583" s="197" t="s">
        <v>527</v>
      </c>
      <c r="D583" s="20" t="s">
        <v>675</v>
      </c>
      <c r="E583" s="21" t="s">
        <v>26</v>
      </c>
      <c r="F583" s="21"/>
      <c r="G583" s="204" t="s">
        <v>37</v>
      </c>
      <c r="H583" s="165">
        <v>52.5</v>
      </c>
      <c r="I583" s="217">
        <f t="shared" si="30"/>
        <v>607.14285714285711</v>
      </c>
      <c r="J583" s="217">
        <v>31875</v>
      </c>
      <c r="K583" s="187" t="s">
        <v>45</v>
      </c>
      <c r="L583" s="187" t="s">
        <v>32</v>
      </c>
    </row>
    <row r="584" spans="1:12" ht="30.75" customHeight="1" outlineLevel="1" x14ac:dyDescent="0.25">
      <c r="A584" s="196">
        <v>31</v>
      </c>
      <c r="B584" s="216" t="s">
        <v>68</v>
      </c>
      <c r="C584" s="197" t="s">
        <v>527</v>
      </c>
      <c r="D584" s="20" t="s">
        <v>675</v>
      </c>
      <c r="E584" s="21" t="s">
        <v>26</v>
      </c>
      <c r="F584" s="21"/>
      <c r="G584" s="204" t="s">
        <v>37</v>
      </c>
      <c r="H584" s="165">
        <v>52.5</v>
      </c>
      <c r="I584" s="217">
        <f t="shared" si="30"/>
        <v>174.10714285714283</v>
      </c>
      <c r="J584" s="217">
        <v>9140.6249999999982</v>
      </c>
      <c r="K584" s="187" t="s">
        <v>45</v>
      </c>
      <c r="L584" s="187" t="s">
        <v>32</v>
      </c>
    </row>
    <row r="585" spans="1:12" ht="30.75" customHeight="1" outlineLevel="1" x14ac:dyDescent="0.25">
      <c r="A585" s="196">
        <v>32</v>
      </c>
      <c r="B585" s="216" t="s">
        <v>69</v>
      </c>
      <c r="C585" s="197" t="s">
        <v>527</v>
      </c>
      <c r="D585" s="20" t="s">
        <v>675</v>
      </c>
      <c r="E585" s="21" t="s">
        <v>26</v>
      </c>
      <c r="F585" s="21"/>
      <c r="G585" s="204" t="s">
        <v>37</v>
      </c>
      <c r="H585" s="165">
        <v>52.5</v>
      </c>
      <c r="I585" s="217">
        <f t="shared" si="30"/>
        <v>1410.7142857142853</v>
      </c>
      <c r="J585" s="217">
        <v>74062.499999999985</v>
      </c>
      <c r="K585" s="187" t="s">
        <v>45</v>
      </c>
      <c r="L585" s="187" t="s">
        <v>32</v>
      </c>
    </row>
    <row r="586" spans="1:12" ht="30.75" customHeight="1" outlineLevel="1" x14ac:dyDescent="0.25">
      <c r="A586" s="196">
        <v>33</v>
      </c>
      <c r="B586" s="216" t="s">
        <v>944</v>
      </c>
      <c r="C586" s="197" t="s">
        <v>527</v>
      </c>
      <c r="D586" s="20" t="s">
        <v>675</v>
      </c>
      <c r="E586" s="21" t="s">
        <v>26</v>
      </c>
      <c r="F586" s="21"/>
      <c r="G586" s="204" t="s">
        <v>37</v>
      </c>
      <c r="H586" s="165">
        <v>52.5</v>
      </c>
      <c r="I586" s="217">
        <f t="shared" si="30"/>
        <v>420.53571428571422</v>
      </c>
      <c r="J586" s="217">
        <v>22078.124999999996</v>
      </c>
      <c r="K586" s="187" t="s">
        <v>45</v>
      </c>
      <c r="L586" s="187" t="s">
        <v>32</v>
      </c>
    </row>
    <row r="587" spans="1:12" ht="30.75" customHeight="1" outlineLevel="1" x14ac:dyDescent="0.25">
      <c r="A587" s="196">
        <v>34</v>
      </c>
      <c r="B587" s="216" t="s">
        <v>945</v>
      </c>
      <c r="C587" s="197" t="s">
        <v>527</v>
      </c>
      <c r="D587" s="20" t="s">
        <v>675</v>
      </c>
      <c r="E587" s="21" t="s">
        <v>26</v>
      </c>
      <c r="F587" s="21"/>
      <c r="G587" s="204" t="s">
        <v>37</v>
      </c>
      <c r="H587" s="165">
        <v>3</v>
      </c>
      <c r="I587" s="217">
        <f t="shared" ref="I587:I595" si="31">J587/H587</f>
        <v>3718.7499999999995</v>
      </c>
      <c r="J587" s="217">
        <v>11156.249999999998</v>
      </c>
      <c r="K587" s="187" t="s">
        <v>45</v>
      </c>
      <c r="L587" s="187" t="s">
        <v>32</v>
      </c>
    </row>
    <row r="588" spans="1:12" ht="30.75" customHeight="1" outlineLevel="1" x14ac:dyDescent="0.25">
      <c r="A588" s="196">
        <v>35</v>
      </c>
      <c r="B588" s="216" t="s">
        <v>625</v>
      </c>
      <c r="C588" s="197" t="s">
        <v>527</v>
      </c>
      <c r="D588" s="20" t="s">
        <v>675</v>
      </c>
      <c r="E588" s="21" t="s">
        <v>26</v>
      </c>
      <c r="F588" s="21"/>
      <c r="G588" s="204" t="s">
        <v>406</v>
      </c>
      <c r="H588" s="165">
        <v>15</v>
      </c>
      <c r="I588" s="217">
        <f t="shared" si="31"/>
        <v>2767.8571428571427</v>
      </c>
      <c r="J588" s="217">
        <v>41517.857142857138</v>
      </c>
      <c r="K588" s="187" t="s">
        <v>45</v>
      </c>
      <c r="L588" s="187" t="s">
        <v>32</v>
      </c>
    </row>
    <row r="589" spans="1:12" ht="30.75" customHeight="1" outlineLevel="1" x14ac:dyDescent="0.25">
      <c r="A589" s="196">
        <v>36</v>
      </c>
      <c r="B589" s="216" t="s">
        <v>626</v>
      </c>
      <c r="C589" s="197" t="s">
        <v>527</v>
      </c>
      <c r="D589" s="20" t="s">
        <v>675</v>
      </c>
      <c r="E589" s="21" t="s">
        <v>26</v>
      </c>
      <c r="F589" s="21"/>
      <c r="G589" s="204" t="s">
        <v>406</v>
      </c>
      <c r="H589" s="165">
        <v>15.357142857142858</v>
      </c>
      <c r="I589" s="217">
        <f t="shared" si="31"/>
        <v>3562.4999999999995</v>
      </c>
      <c r="J589" s="217">
        <v>54709.82142857142</v>
      </c>
      <c r="K589" s="187" t="s">
        <v>45</v>
      </c>
      <c r="L589" s="187" t="s">
        <v>32</v>
      </c>
    </row>
    <row r="590" spans="1:12" ht="30.75" customHeight="1" outlineLevel="1" x14ac:dyDescent="0.25">
      <c r="A590" s="196">
        <v>37</v>
      </c>
      <c r="B590" s="216" t="s">
        <v>627</v>
      </c>
      <c r="C590" s="197" t="s">
        <v>527</v>
      </c>
      <c r="D590" s="20" t="s">
        <v>675</v>
      </c>
      <c r="E590" s="21" t="s">
        <v>26</v>
      </c>
      <c r="F590" s="21"/>
      <c r="G590" s="204" t="s">
        <v>406</v>
      </c>
      <c r="H590" s="165">
        <v>15.357142857142858</v>
      </c>
      <c r="I590" s="217">
        <f t="shared" si="31"/>
        <v>3562.4999999999995</v>
      </c>
      <c r="J590" s="217">
        <v>54709.82142857142</v>
      </c>
      <c r="K590" s="187" t="s">
        <v>45</v>
      </c>
      <c r="L590" s="187" t="s">
        <v>32</v>
      </c>
    </row>
    <row r="591" spans="1:12" ht="30.75" customHeight="1" outlineLevel="1" x14ac:dyDescent="0.25">
      <c r="A591" s="196">
        <v>38</v>
      </c>
      <c r="B591" s="216" t="s">
        <v>628</v>
      </c>
      <c r="C591" s="197" t="s">
        <v>527</v>
      </c>
      <c r="D591" s="20" t="s">
        <v>675</v>
      </c>
      <c r="E591" s="21" t="s">
        <v>26</v>
      </c>
      <c r="F591" s="21"/>
      <c r="G591" s="204" t="s">
        <v>406</v>
      </c>
      <c r="H591" s="165">
        <v>15.357142857142858</v>
      </c>
      <c r="I591" s="217">
        <f t="shared" si="31"/>
        <v>5946.4285714285706</v>
      </c>
      <c r="J591" s="217">
        <v>91320.153061224482</v>
      </c>
      <c r="K591" s="187" t="s">
        <v>45</v>
      </c>
      <c r="L591" s="187" t="s">
        <v>32</v>
      </c>
    </row>
    <row r="592" spans="1:12" ht="30.75" customHeight="1" outlineLevel="1" x14ac:dyDescent="0.25">
      <c r="A592" s="196">
        <v>39</v>
      </c>
      <c r="B592" s="216" t="s">
        <v>629</v>
      </c>
      <c r="C592" s="197" t="s">
        <v>527</v>
      </c>
      <c r="D592" s="20" t="s">
        <v>675</v>
      </c>
      <c r="E592" s="21" t="s">
        <v>26</v>
      </c>
      <c r="F592" s="21"/>
      <c r="G592" s="204" t="s">
        <v>406</v>
      </c>
      <c r="H592" s="165">
        <v>15.357142857142858</v>
      </c>
      <c r="I592" s="217">
        <f t="shared" si="31"/>
        <v>5178.5714285714284</v>
      </c>
      <c r="J592" s="217">
        <v>79528.061224489793</v>
      </c>
      <c r="K592" s="187" t="s">
        <v>45</v>
      </c>
      <c r="L592" s="187" t="s">
        <v>32</v>
      </c>
    </row>
    <row r="593" spans="1:14" ht="30.75" customHeight="1" outlineLevel="1" x14ac:dyDescent="0.25">
      <c r="A593" s="196">
        <v>40</v>
      </c>
      <c r="B593" s="216" t="s">
        <v>336</v>
      </c>
      <c r="C593" s="197" t="s">
        <v>527</v>
      </c>
      <c r="D593" s="20" t="s">
        <v>675</v>
      </c>
      <c r="E593" s="21" t="s">
        <v>26</v>
      </c>
      <c r="F593" s="21"/>
      <c r="G593" s="204" t="s">
        <v>37</v>
      </c>
      <c r="H593" s="165">
        <v>15.357142857142858</v>
      </c>
      <c r="I593" s="217">
        <f t="shared" si="31"/>
        <v>6486.6071428571422</v>
      </c>
      <c r="J593" s="217">
        <v>99615.7525510204</v>
      </c>
      <c r="K593" s="187" t="s">
        <v>45</v>
      </c>
      <c r="L593" s="187" t="s">
        <v>32</v>
      </c>
    </row>
    <row r="594" spans="1:14" ht="30.75" customHeight="1" outlineLevel="1" x14ac:dyDescent="0.25">
      <c r="A594" s="196">
        <v>41</v>
      </c>
      <c r="B594" s="216" t="s">
        <v>946</v>
      </c>
      <c r="C594" s="197" t="s">
        <v>527</v>
      </c>
      <c r="D594" s="20" t="s">
        <v>675</v>
      </c>
      <c r="E594" s="21" t="s">
        <v>26</v>
      </c>
      <c r="F594" s="21"/>
      <c r="G594" s="204" t="s">
        <v>353</v>
      </c>
      <c r="H594" s="165">
        <v>250</v>
      </c>
      <c r="I594" s="217">
        <f t="shared" si="31"/>
        <v>1457</v>
      </c>
      <c r="J594" s="217">
        <v>364250</v>
      </c>
      <c r="K594" s="187" t="s">
        <v>45</v>
      </c>
      <c r="L594" s="187" t="s">
        <v>32</v>
      </c>
    </row>
    <row r="595" spans="1:14" ht="30.75" customHeight="1" outlineLevel="1" x14ac:dyDescent="0.25">
      <c r="A595" s="196">
        <v>42</v>
      </c>
      <c r="B595" s="216" t="s">
        <v>947</v>
      </c>
      <c r="C595" s="197" t="s">
        <v>527</v>
      </c>
      <c r="D595" s="20" t="s">
        <v>675</v>
      </c>
      <c r="E595" s="21" t="s">
        <v>26</v>
      </c>
      <c r="F595" s="21"/>
      <c r="G595" s="204" t="s">
        <v>353</v>
      </c>
      <c r="H595" s="165">
        <v>9</v>
      </c>
      <c r="I595" s="217">
        <f t="shared" si="31"/>
        <v>2100</v>
      </c>
      <c r="J595" s="217">
        <v>18900</v>
      </c>
      <c r="K595" s="187" t="s">
        <v>45</v>
      </c>
      <c r="L595" s="187" t="s">
        <v>32</v>
      </c>
    </row>
    <row r="596" spans="1:14" s="102" customFormat="1" ht="28.5" customHeight="1" x14ac:dyDescent="0.25">
      <c r="A596" s="387" t="s">
        <v>962</v>
      </c>
      <c r="B596" s="388"/>
      <c r="C596" s="388"/>
      <c r="D596" s="388"/>
      <c r="E596" s="388"/>
      <c r="F596" s="388"/>
      <c r="G596" s="388"/>
      <c r="H596" s="388"/>
      <c r="I596" s="389"/>
      <c r="J596" s="115">
        <f>SUM(J597:J629)</f>
        <v>7199245.7142857146</v>
      </c>
      <c r="K596" s="139"/>
      <c r="L596" s="139"/>
      <c r="M596" s="99"/>
      <c r="N596" s="99"/>
    </row>
    <row r="597" spans="1:14" ht="47.25" customHeight="1" outlineLevel="1" x14ac:dyDescent="0.25">
      <c r="A597" s="196">
        <v>1</v>
      </c>
      <c r="B597" s="219" t="s">
        <v>377</v>
      </c>
      <c r="C597" s="197" t="s">
        <v>527</v>
      </c>
      <c r="D597" s="20" t="s">
        <v>675</v>
      </c>
      <c r="E597" s="21" t="s">
        <v>26</v>
      </c>
      <c r="F597" s="21" t="s">
        <v>37</v>
      </c>
      <c r="G597" s="21" t="s">
        <v>37</v>
      </c>
      <c r="H597" s="220">
        <v>20</v>
      </c>
      <c r="I597" s="221">
        <f t="shared" ref="I597:I629" si="32">J597/H597</f>
        <v>3337.5</v>
      </c>
      <c r="J597" s="222">
        <v>66750</v>
      </c>
      <c r="K597" s="187" t="s">
        <v>45</v>
      </c>
      <c r="L597" s="187" t="s">
        <v>32</v>
      </c>
    </row>
    <row r="598" spans="1:14" ht="31.5" outlineLevel="1" x14ac:dyDescent="0.25">
      <c r="A598" s="196">
        <v>2</v>
      </c>
      <c r="B598" s="219" t="s">
        <v>378</v>
      </c>
      <c r="C598" s="197" t="s">
        <v>527</v>
      </c>
      <c r="D598" s="20" t="s">
        <v>675</v>
      </c>
      <c r="E598" s="21" t="s">
        <v>26</v>
      </c>
      <c r="F598" s="21"/>
      <c r="G598" s="21" t="s">
        <v>37</v>
      </c>
      <c r="H598" s="223">
        <v>16</v>
      </c>
      <c r="I598" s="221">
        <f t="shared" si="32"/>
        <v>2097.8571428571427</v>
      </c>
      <c r="J598" s="222">
        <v>33565.714285714283</v>
      </c>
      <c r="K598" s="187" t="s">
        <v>45</v>
      </c>
      <c r="L598" s="187" t="s">
        <v>32</v>
      </c>
    </row>
    <row r="599" spans="1:14" ht="31.5" outlineLevel="1" x14ac:dyDescent="0.25">
      <c r="A599" s="196">
        <v>3</v>
      </c>
      <c r="B599" s="219" t="s">
        <v>949</v>
      </c>
      <c r="C599" s="197" t="s">
        <v>527</v>
      </c>
      <c r="D599" s="20" t="s">
        <v>675</v>
      </c>
      <c r="E599" s="21" t="s">
        <v>26</v>
      </c>
      <c r="F599" s="21"/>
      <c r="G599" s="21" t="s">
        <v>37</v>
      </c>
      <c r="H599" s="220">
        <v>8</v>
      </c>
      <c r="I599" s="221">
        <f t="shared" si="32"/>
        <v>49107.142857142855</v>
      </c>
      <c r="J599" s="222">
        <v>392857.14285714284</v>
      </c>
      <c r="K599" s="187" t="s">
        <v>45</v>
      </c>
      <c r="L599" s="187" t="s">
        <v>32</v>
      </c>
    </row>
    <row r="600" spans="1:14" ht="31.5" outlineLevel="1" x14ac:dyDescent="0.25">
      <c r="A600" s="196">
        <v>4</v>
      </c>
      <c r="B600" s="219" t="s">
        <v>379</v>
      </c>
      <c r="C600" s="197" t="s">
        <v>527</v>
      </c>
      <c r="D600" s="20" t="s">
        <v>675</v>
      </c>
      <c r="E600" s="21" t="s">
        <v>26</v>
      </c>
      <c r="F600" s="21"/>
      <c r="G600" s="21" t="s">
        <v>37</v>
      </c>
      <c r="H600" s="220">
        <v>16</v>
      </c>
      <c r="I600" s="221">
        <f t="shared" si="32"/>
        <v>1716.4285714285713</v>
      </c>
      <c r="J600" s="222">
        <v>27462.857142857141</v>
      </c>
      <c r="K600" s="187" t="s">
        <v>45</v>
      </c>
      <c r="L600" s="187" t="s">
        <v>32</v>
      </c>
    </row>
    <row r="601" spans="1:14" ht="31.5" outlineLevel="1" x14ac:dyDescent="0.25">
      <c r="A601" s="196">
        <v>5</v>
      </c>
      <c r="B601" s="219" t="s">
        <v>380</v>
      </c>
      <c r="C601" s="197" t="s">
        <v>527</v>
      </c>
      <c r="D601" s="20" t="s">
        <v>675</v>
      </c>
      <c r="E601" s="21" t="s">
        <v>26</v>
      </c>
      <c r="F601" s="21"/>
      <c r="G601" s="21" t="s">
        <v>37</v>
      </c>
      <c r="H601" s="224">
        <v>336</v>
      </c>
      <c r="I601" s="221">
        <f t="shared" si="32"/>
        <v>1525.7142857142856</v>
      </c>
      <c r="J601" s="222">
        <v>512639.99999999994</v>
      </c>
      <c r="K601" s="187" t="s">
        <v>45</v>
      </c>
      <c r="L601" s="187" t="s">
        <v>32</v>
      </c>
    </row>
    <row r="602" spans="1:14" ht="31.5" outlineLevel="1" x14ac:dyDescent="0.25">
      <c r="A602" s="196">
        <v>6</v>
      </c>
      <c r="B602" s="219" t="s">
        <v>381</v>
      </c>
      <c r="C602" s="197" t="s">
        <v>527</v>
      </c>
      <c r="D602" s="20" t="s">
        <v>675</v>
      </c>
      <c r="E602" s="21" t="s">
        <v>26</v>
      </c>
      <c r="F602" s="21"/>
      <c r="G602" s="21" t="s">
        <v>37</v>
      </c>
      <c r="H602" s="224">
        <v>336</v>
      </c>
      <c r="I602" s="221">
        <f t="shared" si="32"/>
        <v>953.57142857142856</v>
      </c>
      <c r="J602" s="222">
        <v>320400</v>
      </c>
      <c r="K602" s="187" t="s">
        <v>45</v>
      </c>
      <c r="L602" s="187" t="s">
        <v>32</v>
      </c>
    </row>
    <row r="603" spans="1:14" ht="31.5" outlineLevel="1" x14ac:dyDescent="0.25">
      <c r="A603" s="196">
        <v>7</v>
      </c>
      <c r="B603" s="219" t="s">
        <v>950</v>
      </c>
      <c r="C603" s="197" t="s">
        <v>527</v>
      </c>
      <c r="D603" s="20" t="s">
        <v>675</v>
      </c>
      <c r="E603" s="21" t="s">
        <v>26</v>
      </c>
      <c r="F603" s="21"/>
      <c r="G603" s="21" t="s">
        <v>37</v>
      </c>
      <c r="H603" s="224">
        <v>11</v>
      </c>
      <c r="I603" s="221">
        <f t="shared" si="32"/>
        <v>7628.5714285714284</v>
      </c>
      <c r="J603" s="222">
        <v>83914.28571428571</v>
      </c>
      <c r="K603" s="187" t="s">
        <v>45</v>
      </c>
      <c r="L603" s="187" t="s">
        <v>32</v>
      </c>
    </row>
    <row r="604" spans="1:14" ht="31.5" outlineLevel="1" x14ac:dyDescent="0.25">
      <c r="A604" s="196">
        <v>8</v>
      </c>
      <c r="B604" s="219" t="s">
        <v>382</v>
      </c>
      <c r="C604" s="197" t="s">
        <v>527</v>
      </c>
      <c r="D604" s="20" t="s">
        <v>675</v>
      </c>
      <c r="E604" s="21" t="s">
        <v>26</v>
      </c>
      <c r="F604" s="21"/>
      <c r="G604" s="21" t="s">
        <v>493</v>
      </c>
      <c r="H604" s="220">
        <v>336</v>
      </c>
      <c r="I604" s="221">
        <f t="shared" si="32"/>
        <v>476.78571428571428</v>
      </c>
      <c r="J604" s="222">
        <v>160200</v>
      </c>
      <c r="K604" s="187" t="s">
        <v>45</v>
      </c>
      <c r="L604" s="187" t="s">
        <v>32</v>
      </c>
    </row>
    <row r="605" spans="1:14" ht="31.5" outlineLevel="1" x14ac:dyDescent="0.25">
      <c r="A605" s="196">
        <v>9</v>
      </c>
      <c r="B605" s="219" t="s">
        <v>951</v>
      </c>
      <c r="C605" s="197" t="s">
        <v>527</v>
      </c>
      <c r="D605" s="20" t="s">
        <v>675</v>
      </c>
      <c r="E605" s="21" t="s">
        <v>26</v>
      </c>
      <c r="F605" s="21"/>
      <c r="G605" s="21" t="s">
        <v>37</v>
      </c>
      <c r="H605" s="224">
        <v>8</v>
      </c>
      <c r="I605" s="221">
        <f t="shared" si="32"/>
        <v>7142.8571428571422</v>
      </c>
      <c r="J605" s="222">
        <v>57142.857142857138</v>
      </c>
      <c r="K605" s="187" t="s">
        <v>45</v>
      </c>
      <c r="L605" s="187" t="s">
        <v>32</v>
      </c>
    </row>
    <row r="606" spans="1:14" ht="31.5" outlineLevel="1" x14ac:dyDescent="0.25">
      <c r="A606" s="196">
        <v>10</v>
      </c>
      <c r="B606" s="219" t="s">
        <v>384</v>
      </c>
      <c r="C606" s="197" t="s">
        <v>527</v>
      </c>
      <c r="D606" s="20" t="s">
        <v>675</v>
      </c>
      <c r="E606" s="21" t="s">
        <v>26</v>
      </c>
      <c r="F606" s="21"/>
      <c r="G606" s="21" t="s">
        <v>375</v>
      </c>
      <c r="H606" s="220">
        <v>396</v>
      </c>
      <c r="I606" s="221">
        <f t="shared" si="32"/>
        <v>953.57142857142844</v>
      </c>
      <c r="J606" s="222">
        <v>377614.28571428568</v>
      </c>
      <c r="K606" s="187" t="s">
        <v>45</v>
      </c>
      <c r="L606" s="187" t="s">
        <v>32</v>
      </c>
    </row>
    <row r="607" spans="1:14" ht="31.5" outlineLevel="1" x14ac:dyDescent="0.25">
      <c r="A607" s="196">
        <v>11</v>
      </c>
      <c r="B607" s="225" t="s">
        <v>385</v>
      </c>
      <c r="C607" s="197" t="s">
        <v>527</v>
      </c>
      <c r="D607" s="20" t="s">
        <v>675</v>
      </c>
      <c r="E607" s="21" t="s">
        <v>26</v>
      </c>
      <c r="F607" s="21"/>
      <c r="G607" s="21" t="s">
        <v>37</v>
      </c>
      <c r="H607" s="220">
        <v>15</v>
      </c>
      <c r="I607" s="221">
        <f t="shared" si="32"/>
        <v>2097.8571428571427</v>
      </c>
      <c r="J607" s="222">
        <v>31467.857142857141</v>
      </c>
      <c r="K607" s="187" t="s">
        <v>45</v>
      </c>
      <c r="L607" s="187" t="s">
        <v>32</v>
      </c>
    </row>
    <row r="608" spans="1:14" ht="31.5" outlineLevel="1" x14ac:dyDescent="0.25">
      <c r="A608" s="196">
        <v>12</v>
      </c>
      <c r="B608" s="225" t="s">
        <v>386</v>
      </c>
      <c r="C608" s="197" t="s">
        <v>527</v>
      </c>
      <c r="D608" s="20" t="s">
        <v>675</v>
      </c>
      <c r="E608" s="21" t="s">
        <v>26</v>
      </c>
      <c r="F608" s="21"/>
      <c r="G608" s="21" t="s">
        <v>494</v>
      </c>
      <c r="H608" s="220">
        <v>4653</v>
      </c>
      <c r="I608" s="221">
        <f t="shared" si="32"/>
        <v>524.46428571428578</v>
      </c>
      <c r="J608" s="222">
        <v>2440332.3214285718</v>
      </c>
      <c r="K608" s="187" t="s">
        <v>45</v>
      </c>
      <c r="L608" s="187" t="s">
        <v>32</v>
      </c>
    </row>
    <row r="609" spans="1:12" ht="31.5" outlineLevel="1" x14ac:dyDescent="0.25">
      <c r="A609" s="196">
        <v>13</v>
      </c>
      <c r="B609" s="219" t="s">
        <v>387</v>
      </c>
      <c r="C609" s="197" t="s">
        <v>527</v>
      </c>
      <c r="D609" s="20" t="s">
        <v>675</v>
      </c>
      <c r="E609" s="21" t="s">
        <v>26</v>
      </c>
      <c r="F609" s="21"/>
      <c r="G609" s="21" t="s">
        <v>37</v>
      </c>
      <c r="H609" s="220">
        <v>15</v>
      </c>
      <c r="I609" s="221">
        <f t="shared" si="32"/>
        <v>3337.4999999999995</v>
      </c>
      <c r="J609" s="222">
        <v>50062.499999999993</v>
      </c>
      <c r="K609" s="187" t="s">
        <v>45</v>
      </c>
      <c r="L609" s="187" t="s">
        <v>32</v>
      </c>
    </row>
    <row r="610" spans="1:12" ht="31.5" outlineLevel="1" x14ac:dyDescent="0.25">
      <c r="A610" s="196">
        <v>14</v>
      </c>
      <c r="B610" s="219" t="s">
        <v>388</v>
      </c>
      <c r="C610" s="197" t="s">
        <v>527</v>
      </c>
      <c r="D610" s="20" t="s">
        <v>675</v>
      </c>
      <c r="E610" s="21" t="s">
        <v>26</v>
      </c>
      <c r="F610" s="21"/>
      <c r="G610" s="21" t="s">
        <v>37</v>
      </c>
      <c r="H610" s="220">
        <v>1335</v>
      </c>
      <c r="I610" s="221">
        <f t="shared" si="32"/>
        <v>429.10714285714283</v>
      </c>
      <c r="J610" s="222">
        <v>572858.03571428568</v>
      </c>
      <c r="K610" s="187" t="s">
        <v>45</v>
      </c>
      <c r="L610" s="187" t="s">
        <v>32</v>
      </c>
    </row>
    <row r="611" spans="1:12" ht="31.5" outlineLevel="1" x14ac:dyDescent="0.25">
      <c r="A611" s="196">
        <v>15</v>
      </c>
      <c r="B611" s="226" t="s">
        <v>489</v>
      </c>
      <c r="C611" s="197" t="s">
        <v>527</v>
      </c>
      <c r="D611" s="20" t="s">
        <v>675</v>
      </c>
      <c r="E611" s="21" t="s">
        <v>26</v>
      </c>
      <c r="F611" s="21"/>
      <c r="G611" s="21" t="s">
        <v>425</v>
      </c>
      <c r="H611" s="224">
        <v>50</v>
      </c>
      <c r="I611" s="221">
        <f t="shared" si="32"/>
        <v>238.39285714285714</v>
      </c>
      <c r="J611" s="222">
        <v>11919.642857142857</v>
      </c>
      <c r="K611" s="187" t="s">
        <v>45</v>
      </c>
      <c r="L611" s="187" t="s">
        <v>32</v>
      </c>
    </row>
    <row r="612" spans="1:12" ht="31.5" outlineLevel="1" x14ac:dyDescent="0.25">
      <c r="A612" s="196">
        <v>16</v>
      </c>
      <c r="B612" s="226" t="s">
        <v>389</v>
      </c>
      <c r="C612" s="197" t="s">
        <v>527</v>
      </c>
      <c r="D612" s="20" t="s">
        <v>675</v>
      </c>
      <c r="E612" s="21" t="s">
        <v>26</v>
      </c>
      <c r="F612" s="21"/>
      <c r="G612" s="21" t="s">
        <v>358</v>
      </c>
      <c r="H612" s="224">
        <v>768</v>
      </c>
      <c r="I612" s="221">
        <f t="shared" si="32"/>
        <v>238.39285714285714</v>
      </c>
      <c r="J612" s="222">
        <v>183085.71428571429</v>
      </c>
      <c r="K612" s="187" t="s">
        <v>45</v>
      </c>
      <c r="L612" s="187" t="s">
        <v>32</v>
      </c>
    </row>
    <row r="613" spans="1:12" ht="31.5" outlineLevel="1" x14ac:dyDescent="0.25">
      <c r="A613" s="196">
        <v>17</v>
      </c>
      <c r="B613" s="226" t="s">
        <v>390</v>
      </c>
      <c r="C613" s="197" t="s">
        <v>527</v>
      </c>
      <c r="D613" s="20" t="s">
        <v>675</v>
      </c>
      <c r="E613" s="21" t="s">
        <v>26</v>
      </c>
      <c r="F613" s="21"/>
      <c r="G613" s="21" t="s">
        <v>37</v>
      </c>
      <c r="H613" s="224">
        <v>17</v>
      </c>
      <c r="I613" s="221">
        <f t="shared" si="32"/>
        <v>3337.4999999999995</v>
      </c>
      <c r="J613" s="222">
        <v>56737.499999999993</v>
      </c>
      <c r="K613" s="187" t="s">
        <v>45</v>
      </c>
      <c r="L613" s="187" t="s">
        <v>32</v>
      </c>
    </row>
    <row r="614" spans="1:12" ht="31.5" outlineLevel="1" x14ac:dyDescent="0.25">
      <c r="A614" s="196">
        <v>18</v>
      </c>
      <c r="B614" s="226" t="s">
        <v>952</v>
      </c>
      <c r="C614" s="197" t="s">
        <v>527</v>
      </c>
      <c r="D614" s="20" t="s">
        <v>675</v>
      </c>
      <c r="E614" s="21" t="s">
        <v>26</v>
      </c>
      <c r="F614" s="21"/>
      <c r="G614" s="21" t="s">
        <v>37</v>
      </c>
      <c r="H614" s="224">
        <v>384</v>
      </c>
      <c r="I614" s="221">
        <f t="shared" si="32"/>
        <v>381.42857142857139</v>
      </c>
      <c r="J614" s="222">
        <v>146468.57142857142</v>
      </c>
      <c r="K614" s="187" t="s">
        <v>45</v>
      </c>
      <c r="L614" s="187" t="s">
        <v>32</v>
      </c>
    </row>
    <row r="615" spans="1:12" ht="31.5" outlineLevel="1" x14ac:dyDescent="0.25">
      <c r="A615" s="196">
        <v>19</v>
      </c>
      <c r="B615" s="226" t="s">
        <v>953</v>
      </c>
      <c r="C615" s="197" t="s">
        <v>527</v>
      </c>
      <c r="D615" s="20" t="s">
        <v>675</v>
      </c>
      <c r="E615" s="21" t="s">
        <v>26</v>
      </c>
      <c r="F615" s="21"/>
      <c r="G615" s="21" t="s">
        <v>495</v>
      </c>
      <c r="H615" s="224">
        <v>25</v>
      </c>
      <c r="I615" s="221">
        <f t="shared" si="32"/>
        <v>858.21428571428578</v>
      </c>
      <c r="J615" s="222">
        <v>21455.357142857145</v>
      </c>
      <c r="K615" s="187" t="s">
        <v>45</v>
      </c>
      <c r="L615" s="187" t="s">
        <v>32</v>
      </c>
    </row>
    <row r="616" spans="1:12" ht="31.5" outlineLevel="1" x14ac:dyDescent="0.25">
      <c r="A616" s="196">
        <v>20</v>
      </c>
      <c r="B616" s="226" t="s">
        <v>954</v>
      </c>
      <c r="C616" s="197" t="s">
        <v>527</v>
      </c>
      <c r="D616" s="20" t="s">
        <v>675</v>
      </c>
      <c r="E616" s="21" t="s">
        <v>26</v>
      </c>
      <c r="F616" s="21"/>
      <c r="G616" s="21" t="s">
        <v>496</v>
      </c>
      <c r="H616" s="224">
        <v>90</v>
      </c>
      <c r="I616" s="221">
        <f t="shared" si="32"/>
        <v>2193.2142857142858</v>
      </c>
      <c r="J616" s="222">
        <v>197389.28571428571</v>
      </c>
      <c r="K616" s="187" t="s">
        <v>45</v>
      </c>
      <c r="L616" s="187" t="s">
        <v>32</v>
      </c>
    </row>
    <row r="617" spans="1:12" ht="31.5" outlineLevel="1" x14ac:dyDescent="0.25">
      <c r="A617" s="196">
        <v>21</v>
      </c>
      <c r="B617" s="226" t="s">
        <v>490</v>
      </c>
      <c r="C617" s="197" t="s">
        <v>527</v>
      </c>
      <c r="D617" s="20" t="s">
        <v>675</v>
      </c>
      <c r="E617" s="21" t="s">
        <v>26</v>
      </c>
      <c r="F617" s="21"/>
      <c r="G617" s="21" t="s">
        <v>37</v>
      </c>
      <c r="H617" s="224">
        <v>10</v>
      </c>
      <c r="I617" s="221">
        <f t="shared" si="32"/>
        <v>5721.4285714285706</v>
      </c>
      <c r="J617" s="222">
        <v>57214.28571428571</v>
      </c>
      <c r="K617" s="187" t="s">
        <v>45</v>
      </c>
      <c r="L617" s="187" t="s">
        <v>32</v>
      </c>
    </row>
    <row r="618" spans="1:12" ht="31.5" outlineLevel="1" x14ac:dyDescent="0.25">
      <c r="A618" s="196">
        <v>22</v>
      </c>
      <c r="B618" s="226" t="s">
        <v>391</v>
      </c>
      <c r="C618" s="197" t="s">
        <v>527</v>
      </c>
      <c r="D618" s="20" t="s">
        <v>675</v>
      </c>
      <c r="E618" s="21" t="s">
        <v>26</v>
      </c>
      <c r="F618" s="21"/>
      <c r="G618" s="21" t="s">
        <v>494</v>
      </c>
      <c r="H618" s="224">
        <v>958</v>
      </c>
      <c r="I618" s="221">
        <f t="shared" si="32"/>
        <v>238.39285714285714</v>
      </c>
      <c r="J618" s="222">
        <v>228380.35714285713</v>
      </c>
      <c r="K618" s="187" t="s">
        <v>45</v>
      </c>
      <c r="L618" s="187" t="s">
        <v>32</v>
      </c>
    </row>
    <row r="619" spans="1:12" ht="31.5" outlineLevel="1" x14ac:dyDescent="0.25">
      <c r="A619" s="196">
        <v>23</v>
      </c>
      <c r="B619" s="226" t="s">
        <v>491</v>
      </c>
      <c r="C619" s="197" t="s">
        <v>527</v>
      </c>
      <c r="D619" s="20" t="s">
        <v>675</v>
      </c>
      <c r="E619" s="21" t="s">
        <v>26</v>
      </c>
      <c r="F619" s="21"/>
      <c r="G619" s="21" t="s">
        <v>494</v>
      </c>
      <c r="H619" s="224">
        <v>172</v>
      </c>
      <c r="I619" s="221">
        <f t="shared" si="32"/>
        <v>238.39285714285714</v>
      </c>
      <c r="J619" s="222">
        <v>41003.571428571428</v>
      </c>
      <c r="K619" s="187" t="s">
        <v>45</v>
      </c>
      <c r="L619" s="187" t="s">
        <v>32</v>
      </c>
    </row>
    <row r="620" spans="1:12" ht="31.5" outlineLevel="1" x14ac:dyDescent="0.25">
      <c r="A620" s="196">
        <v>24</v>
      </c>
      <c r="B620" s="226" t="s">
        <v>392</v>
      </c>
      <c r="C620" s="197" t="s">
        <v>527</v>
      </c>
      <c r="D620" s="20" t="s">
        <v>675</v>
      </c>
      <c r="E620" s="21" t="s">
        <v>26</v>
      </c>
      <c r="F620" s="21"/>
      <c r="G620" s="21" t="s">
        <v>494</v>
      </c>
      <c r="H620" s="224">
        <v>959</v>
      </c>
      <c r="I620" s="221">
        <f t="shared" si="32"/>
        <v>476.78571428571422</v>
      </c>
      <c r="J620" s="222">
        <v>457237.49999999994</v>
      </c>
      <c r="K620" s="187" t="s">
        <v>45</v>
      </c>
      <c r="L620" s="187" t="s">
        <v>32</v>
      </c>
    </row>
    <row r="621" spans="1:12" ht="31.5" outlineLevel="1" x14ac:dyDescent="0.25">
      <c r="A621" s="196">
        <v>25</v>
      </c>
      <c r="B621" s="226" t="s">
        <v>393</v>
      </c>
      <c r="C621" s="197" t="s">
        <v>527</v>
      </c>
      <c r="D621" s="20" t="s">
        <v>675</v>
      </c>
      <c r="E621" s="21" t="s">
        <v>26</v>
      </c>
      <c r="F621" s="21"/>
      <c r="G621" s="21" t="s">
        <v>37</v>
      </c>
      <c r="H621" s="224">
        <v>15</v>
      </c>
      <c r="I621" s="221">
        <f t="shared" si="32"/>
        <v>1430.3571428571429</v>
      </c>
      <c r="J621" s="222">
        <v>21455.357142857145</v>
      </c>
      <c r="K621" s="187" t="s">
        <v>45</v>
      </c>
      <c r="L621" s="187" t="s">
        <v>32</v>
      </c>
    </row>
    <row r="622" spans="1:12" ht="31.5" outlineLevel="1" x14ac:dyDescent="0.25">
      <c r="A622" s="196">
        <v>26</v>
      </c>
      <c r="B622" s="226" t="s">
        <v>955</v>
      </c>
      <c r="C622" s="197" t="s">
        <v>527</v>
      </c>
      <c r="D622" s="20" t="s">
        <v>675</v>
      </c>
      <c r="E622" s="21" t="s">
        <v>26</v>
      </c>
      <c r="F622" s="21"/>
      <c r="G622" s="21" t="s">
        <v>37</v>
      </c>
      <c r="H622" s="224">
        <v>13</v>
      </c>
      <c r="I622" s="221">
        <f t="shared" si="32"/>
        <v>953.57142857142867</v>
      </c>
      <c r="J622" s="222">
        <v>12396.428571428572</v>
      </c>
      <c r="K622" s="187" t="s">
        <v>45</v>
      </c>
      <c r="L622" s="187" t="s">
        <v>32</v>
      </c>
    </row>
    <row r="623" spans="1:12" ht="31.5" outlineLevel="1" x14ac:dyDescent="0.25">
      <c r="A623" s="196">
        <v>27</v>
      </c>
      <c r="B623" s="226" t="s">
        <v>956</v>
      </c>
      <c r="C623" s="197" t="s">
        <v>527</v>
      </c>
      <c r="D623" s="20" t="s">
        <v>675</v>
      </c>
      <c r="E623" s="21" t="s">
        <v>26</v>
      </c>
      <c r="F623" s="21"/>
      <c r="G623" s="21" t="s">
        <v>37</v>
      </c>
      <c r="H623" s="224">
        <v>13</v>
      </c>
      <c r="I623" s="221">
        <f t="shared" si="32"/>
        <v>1144.2857142857142</v>
      </c>
      <c r="J623" s="222">
        <v>14875.714285714286</v>
      </c>
      <c r="K623" s="187" t="s">
        <v>45</v>
      </c>
      <c r="L623" s="187" t="s">
        <v>32</v>
      </c>
    </row>
    <row r="624" spans="1:12" ht="31.5" outlineLevel="1" x14ac:dyDescent="0.25">
      <c r="A624" s="196">
        <v>28</v>
      </c>
      <c r="B624" s="226" t="s">
        <v>957</v>
      </c>
      <c r="C624" s="197" t="s">
        <v>527</v>
      </c>
      <c r="D624" s="20" t="s">
        <v>675</v>
      </c>
      <c r="E624" s="21" t="s">
        <v>26</v>
      </c>
      <c r="F624" s="21"/>
      <c r="G624" s="21" t="s">
        <v>37</v>
      </c>
      <c r="H624" s="224">
        <v>100</v>
      </c>
      <c r="I624" s="221">
        <f t="shared" si="32"/>
        <v>667.49999999999989</v>
      </c>
      <c r="J624" s="222">
        <v>66749.999999999985</v>
      </c>
      <c r="K624" s="187" t="s">
        <v>45</v>
      </c>
      <c r="L624" s="187" t="s">
        <v>32</v>
      </c>
    </row>
    <row r="625" spans="1:16" ht="31.5" outlineLevel="1" x14ac:dyDescent="0.25">
      <c r="A625" s="196">
        <v>29</v>
      </c>
      <c r="B625" s="226" t="s">
        <v>958</v>
      </c>
      <c r="C625" s="197" t="s">
        <v>527</v>
      </c>
      <c r="D625" s="20" t="s">
        <v>675</v>
      </c>
      <c r="E625" s="21" t="s">
        <v>26</v>
      </c>
      <c r="F625" s="21"/>
      <c r="G625" s="21" t="s">
        <v>37</v>
      </c>
      <c r="H625" s="224">
        <v>100</v>
      </c>
      <c r="I625" s="221">
        <f t="shared" si="32"/>
        <v>858.21428571428578</v>
      </c>
      <c r="J625" s="222">
        <v>85821.42857142858</v>
      </c>
      <c r="K625" s="187" t="s">
        <v>45</v>
      </c>
      <c r="L625" s="187" t="s">
        <v>32</v>
      </c>
    </row>
    <row r="626" spans="1:16" ht="31.5" outlineLevel="1" x14ac:dyDescent="0.25">
      <c r="A626" s="196">
        <v>30</v>
      </c>
      <c r="B626" s="226" t="s">
        <v>959</v>
      </c>
      <c r="C626" s="197" t="s">
        <v>527</v>
      </c>
      <c r="D626" s="20" t="s">
        <v>675</v>
      </c>
      <c r="E626" s="21" t="s">
        <v>26</v>
      </c>
      <c r="F626" s="21"/>
      <c r="G626" s="21" t="s">
        <v>37</v>
      </c>
      <c r="H626" s="224">
        <v>100</v>
      </c>
      <c r="I626" s="221">
        <f t="shared" si="32"/>
        <v>858.21428571428578</v>
      </c>
      <c r="J626" s="222">
        <v>85821.42857142858</v>
      </c>
      <c r="K626" s="187" t="s">
        <v>45</v>
      </c>
      <c r="L626" s="187" t="s">
        <v>32</v>
      </c>
    </row>
    <row r="627" spans="1:16" ht="31.5" outlineLevel="1" x14ac:dyDescent="0.25">
      <c r="A627" s="196">
        <v>31</v>
      </c>
      <c r="B627" s="226" t="s">
        <v>492</v>
      </c>
      <c r="C627" s="197" t="s">
        <v>527</v>
      </c>
      <c r="D627" s="20" t="s">
        <v>675</v>
      </c>
      <c r="E627" s="21" t="s">
        <v>26</v>
      </c>
      <c r="F627" s="21"/>
      <c r="G627" s="21" t="s">
        <v>37</v>
      </c>
      <c r="H627" s="224">
        <v>27</v>
      </c>
      <c r="I627" s="221">
        <f t="shared" si="32"/>
        <v>3814.2857142857142</v>
      </c>
      <c r="J627" s="222">
        <v>102985.71428571429</v>
      </c>
      <c r="K627" s="187" t="s">
        <v>45</v>
      </c>
      <c r="L627" s="187" t="s">
        <v>32</v>
      </c>
    </row>
    <row r="628" spans="1:16" ht="31.5" outlineLevel="1" x14ac:dyDescent="0.25">
      <c r="A628" s="196">
        <v>32</v>
      </c>
      <c r="B628" s="227" t="s">
        <v>960</v>
      </c>
      <c r="C628" s="197" t="s">
        <v>527</v>
      </c>
      <c r="D628" s="20" t="s">
        <v>675</v>
      </c>
      <c r="E628" s="21" t="s">
        <v>26</v>
      </c>
      <c r="F628" s="21"/>
      <c r="G628" s="21" t="s">
        <v>37</v>
      </c>
      <c r="H628" s="223">
        <v>2</v>
      </c>
      <c r="I628" s="221">
        <f t="shared" si="32"/>
        <v>15490</v>
      </c>
      <c r="J628" s="222">
        <v>30980</v>
      </c>
      <c r="K628" s="187" t="s">
        <v>45</v>
      </c>
      <c r="L628" s="187" t="s">
        <v>32</v>
      </c>
    </row>
    <row r="629" spans="1:16" ht="31.5" outlineLevel="1" x14ac:dyDescent="0.25">
      <c r="A629" s="196">
        <v>33</v>
      </c>
      <c r="B629" s="227" t="s">
        <v>961</v>
      </c>
      <c r="C629" s="197" t="s">
        <v>527</v>
      </c>
      <c r="D629" s="20" t="s">
        <v>675</v>
      </c>
      <c r="E629" s="21" t="s">
        <v>26</v>
      </c>
      <c r="F629" s="21"/>
      <c r="G629" s="21" t="s">
        <v>37</v>
      </c>
      <c r="H629" s="223">
        <v>100</v>
      </c>
      <c r="I629" s="221">
        <f t="shared" si="32"/>
        <v>2499.9999999999995</v>
      </c>
      <c r="J629" s="222">
        <v>249999.99999999994</v>
      </c>
      <c r="K629" s="187" t="s">
        <v>45</v>
      </c>
      <c r="L629" s="187" t="s">
        <v>32</v>
      </c>
    </row>
    <row r="630" spans="1:16" s="102" customFormat="1" ht="28.5" customHeight="1" x14ac:dyDescent="0.25">
      <c r="A630" s="387" t="s">
        <v>964</v>
      </c>
      <c r="B630" s="388"/>
      <c r="C630" s="388"/>
      <c r="D630" s="388"/>
      <c r="E630" s="388"/>
      <c r="F630" s="388"/>
      <c r="G630" s="388"/>
      <c r="H630" s="388"/>
      <c r="I630" s="389"/>
      <c r="J630" s="115">
        <f>J631+J632</f>
        <v>15766861.040000003</v>
      </c>
      <c r="K630" s="139"/>
      <c r="L630" s="139"/>
      <c r="M630" s="99"/>
      <c r="N630" s="99"/>
    </row>
    <row r="631" spans="1:16" ht="47.25" outlineLevel="1" x14ac:dyDescent="0.25">
      <c r="A631" s="350">
        <v>1</v>
      </c>
      <c r="B631" s="228" t="s">
        <v>630</v>
      </c>
      <c r="C631" s="197" t="s">
        <v>527</v>
      </c>
      <c r="D631" s="20" t="s">
        <v>675</v>
      </c>
      <c r="E631" s="21" t="s">
        <v>26</v>
      </c>
      <c r="F631" s="21"/>
      <c r="G631" s="21" t="s">
        <v>376</v>
      </c>
      <c r="H631" s="353">
        <v>30184</v>
      </c>
      <c r="I631" s="354">
        <f>J631/H631</f>
        <v>492.80000000000013</v>
      </c>
      <c r="J631" s="355">
        <v>14874675.200000003</v>
      </c>
      <c r="K631" s="187" t="s">
        <v>912</v>
      </c>
      <c r="L631" s="187" t="s">
        <v>32</v>
      </c>
    </row>
    <row r="632" spans="1:16" ht="47.25" outlineLevel="1" x14ac:dyDescent="0.25">
      <c r="A632" s="350">
        <v>2</v>
      </c>
      <c r="B632" s="228" t="s">
        <v>631</v>
      </c>
      <c r="C632" s="197" t="s">
        <v>527</v>
      </c>
      <c r="D632" s="20" t="s">
        <v>675</v>
      </c>
      <c r="E632" s="21" t="s">
        <v>26</v>
      </c>
      <c r="F632" s="21"/>
      <c r="G632" s="21" t="s">
        <v>357</v>
      </c>
      <c r="H632" s="353">
        <v>1428</v>
      </c>
      <c r="I632" s="354">
        <f>J632/H632</f>
        <v>624.78000000000009</v>
      </c>
      <c r="J632" s="355">
        <v>892185.8400000002</v>
      </c>
      <c r="K632" s="187" t="s">
        <v>912</v>
      </c>
      <c r="L632" s="187" t="s">
        <v>32</v>
      </c>
    </row>
    <row r="633" spans="1:16" s="102" customFormat="1" ht="28.5" customHeight="1" x14ac:dyDescent="0.25">
      <c r="A633" s="387" t="s">
        <v>965</v>
      </c>
      <c r="B633" s="388"/>
      <c r="C633" s="388"/>
      <c r="D633" s="388"/>
      <c r="E633" s="388"/>
      <c r="F633" s="388"/>
      <c r="G633" s="388"/>
      <c r="H633" s="388"/>
      <c r="I633" s="389"/>
      <c r="J633" s="115">
        <f>J634+J635</f>
        <v>14429600</v>
      </c>
      <c r="K633" s="139"/>
      <c r="L633" s="139"/>
      <c r="M633" s="99"/>
      <c r="N633" s="309"/>
      <c r="O633" s="277"/>
      <c r="P633" s="366"/>
    </row>
    <row r="634" spans="1:16" ht="31.5" outlineLevel="1" x14ac:dyDescent="0.25">
      <c r="A634" s="350">
        <v>1</v>
      </c>
      <c r="B634" s="228" t="s">
        <v>497</v>
      </c>
      <c r="C634" s="197" t="s">
        <v>527</v>
      </c>
      <c r="D634" s="20" t="s">
        <v>675</v>
      </c>
      <c r="E634" s="21" t="s">
        <v>26</v>
      </c>
      <c r="F634" s="21"/>
      <c r="G634" s="21" t="s">
        <v>376</v>
      </c>
      <c r="H634" s="353">
        <v>41043</v>
      </c>
      <c r="I634" s="354">
        <f t="shared" ref="I634:I635" si="33">J634/H634</f>
        <v>280</v>
      </c>
      <c r="J634" s="354">
        <v>11492040</v>
      </c>
      <c r="K634" s="187" t="s">
        <v>45</v>
      </c>
      <c r="L634" s="187" t="s">
        <v>32</v>
      </c>
    </row>
    <row r="635" spans="1:16" ht="31.5" outlineLevel="1" x14ac:dyDescent="0.25">
      <c r="A635" s="196">
        <v>2</v>
      </c>
      <c r="B635" s="228" t="s">
        <v>963</v>
      </c>
      <c r="C635" s="197" t="s">
        <v>527</v>
      </c>
      <c r="D635" s="20" t="s">
        <v>675</v>
      </c>
      <c r="E635" s="21" t="s">
        <v>26</v>
      </c>
      <c r="F635" s="21"/>
      <c r="G635" s="21" t="s">
        <v>376</v>
      </c>
      <c r="H635" s="229">
        <v>12772</v>
      </c>
      <c r="I635" s="230">
        <f t="shared" si="33"/>
        <v>230</v>
      </c>
      <c r="J635" s="230">
        <v>2937560</v>
      </c>
      <c r="K635" s="187" t="s">
        <v>45</v>
      </c>
      <c r="L635" s="187" t="s">
        <v>32</v>
      </c>
    </row>
    <row r="636" spans="1:16" s="102" customFormat="1" ht="28.5" customHeight="1" x14ac:dyDescent="0.25">
      <c r="A636" s="387" t="s">
        <v>979</v>
      </c>
      <c r="B636" s="388"/>
      <c r="C636" s="388"/>
      <c r="D636" s="388"/>
      <c r="E636" s="388"/>
      <c r="F636" s="388"/>
      <c r="G636" s="388"/>
      <c r="H636" s="388"/>
      <c r="I636" s="389"/>
      <c r="J636" s="115">
        <f>SUM(J637:J649)</f>
        <v>1712313.01</v>
      </c>
      <c r="K636" s="139"/>
      <c r="L636" s="231"/>
      <c r="M636" s="99"/>
      <c r="N636" s="309"/>
      <c r="O636" s="277"/>
      <c r="P636" s="366"/>
    </row>
    <row r="637" spans="1:16" ht="31.5" outlineLevel="1" x14ac:dyDescent="0.25">
      <c r="A637" s="196">
        <v>1</v>
      </c>
      <c r="B637" s="94" t="s">
        <v>972</v>
      </c>
      <c r="C637" s="197" t="s">
        <v>527</v>
      </c>
      <c r="D637" s="20" t="s">
        <v>675</v>
      </c>
      <c r="E637" s="21" t="s">
        <v>26</v>
      </c>
      <c r="F637" s="21"/>
      <c r="G637" s="21" t="s">
        <v>376</v>
      </c>
      <c r="H637" s="356">
        <v>70</v>
      </c>
      <c r="I637" s="165">
        <f>J637/H637</f>
        <v>610.29</v>
      </c>
      <c r="J637" s="230">
        <v>42720.299999999996</v>
      </c>
      <c r="K637" s="20" t="s">
        <v>550</v>
      </c>
      <c r="L637" s="187" t="s">
        <v>32</v>
      </c>
    </row>
    <row r="638" spans="1:16" ht="31.5" outlineLevel="1" x14ac:dyDescent="0.25">
      <c r="A638" s="196">
        <v>2</v>
      </c>
      <c r="B638" s="95" t="s">
        <v>973</v>
      </c>
      <c r="C638" s="197" t="s">
        <v>527</v>
      </c>
      <c r="D638" s="20" t="s">
        <v>675</v>
      </c>
      <c r="E638" s="21" t="s">
        <v>26</v>
      </c>
      <c r="F638" s="21"/>
      <c r="G638" s="21" t="s">
        <v>376</v>
      </c>
      <c r="H638" s="356">
        <v>70</v>
      </c>
      <c r="I638" s="165">
        <f>J638/H638</f>
        <v>734.25</v>
      </c>
      <c r="J638" s="230">
        <v>51397.5</v>
      </c>
      <c r="K638" s="20" t="s">
        <v>550</v>
      </c>
      <c r="L638" s="187" t="s">
        <v>32</v>
      </c>
    </row>
    <row r="639" spans="1:16" ht="31.5" outlineLevel="1" x14ac:dyDescent="0.25">
      <c r="A639" s="196">
        <v>3</v>
      </c>
      <c r="B639" s="94" t="s">
        <v>966</v>
      </c>
      <c r="C639" s="197" t="s">
        <v>527</v>
      </c>
      <c r="D639" s="20" t="s">
        <v>675</v>
      </c>
      <c r="E639" s="21" t="s">
        <v>26</v>
      </c>
      <c r="F639" s="21"/>
      <c r="G639" s="21" t="s">
        <v>376</v>
      </c>
      <c r="H639" s="357">
        <v>140</v>
      </c>
      <c r="I639" s="165">
        <f>J639/H639</f>
        <v>1573.39</v>
      </c>
      <c r="J639" s="230">
        <v>220274.6</v>
      </c>
      <c r="K639" s="20" t="s">
        <v>550</v>
      </c>
      <c r="L639" s="187" t="s">
        <v>32</v>
      </c>
    </row>
    <row r="640" spans="1:16" ht="31.5" outlineLevel="1" x14ac:dyDescent="0.25">
      <c r="A640" s="196">
        <v>4</v>
      </c>
      <c r="B640" s="210" t="s">
        <v>967</v>
      </c>
      <c r="C640" s="197" t="s">
        <v>527</v>
      </c>
      <c r="D640" s="20" t="s">
        <v>675</v>
      </c>
      <c r="E640" s="21" t="s">
        <v>26</v>
      </c>
      <c r="F640" s="21"/>
      <c r="G640" s="21" t="s">
        <v>376</v>
      </c>
      <c r="H640" s="356">
        <v>160</v>
      </c>
      <c r="I640" s="165">
        <f>J640/H640</f>
        <v>1525.71</v>
      </c>
      <c r="J640" s="230">
        <v>244113.6</v>
      </c>
      <c r="K640" s="20" t="s">
        <v>550</v>
      </c>
      <c r="L640" s="187" t="s">
        <v>32</v>
      </c>
    </row>
    <row r="641" spans="1:15" ht="31.5" outlineLevel="1" x14ac:dyDescent="0.25">
      <c r="A641" s="196">
        <v>5</v>
      </c>
      <c r="B641" s="95" t="s">
        <v>968</v>
      </c>
      <c r="C641" s="197" t="s">
        <v>527</v>
      </c>
      <c r="D641" s="20" t="s">
        <v>675</v>
      </c>
      <c r="E641" s="21" t="s">
        <v>26</v>
      </c>
      <c r="F641" s="21"/>
      <c r="G641" s="21" t="s">
        <v>376</v>
      </c>
      <c r="H641" s="357">
        <v>160</v>
      </c>
      <c r="I641" s="165">
        <f>J641/H641</f>
        <v>1020.32</v>
      </c>
      <c r="J641" s="230">
        <v>163251.20000000001</v>
      </c>
      <c r="K641" s="20" t="s">
        <v>550</v>
      </c>
      <c r="L641" s="187" t="s">
        <v>32</v>
      </c>
    </row>
    <row r="642" spans="1:15" ht="31.5" outlineLevel="1" x14ac:dyDescent="0.25">
      <c r="A642" s="196">
        <v>6</v>
      </c>
      <c r="B642" s="94" t="s">
        <v>969</v>
      </c>
      <c r="C642" s="197" t="s">
        <v>527</v>
      </c>
      <c r="D642" s="20" t="s">
        <v>675</v>
      </c>
      <c r="E642" s="21" t="s">
        <v>26</v>
      </c>
      <c r="F642" s="21"/>
      <c r="G642" s="21" t="s">
        <v>376</v>
      </c>
      <c r="H642" s="356">
        <v>40</v>
      </c>
      <c r="I642" s="165">
        <f t="shared" ref="I642:I647" si="34">J642/H642</f>
        <v>2040.64</v>
      </c>
      <c r="J642" s="230">
        <v>81625.600000000006</v>
      </c>
      <c r="K642" s="20" t="s">
        <v>550</v>
      </c>
      <c r="L642" s="187" t="s">
        <v>32</v>
      </c>
    </row>
    <row r="643" spans="1:15" ht="41.25" customHeight="1" outlineLevel="1" x14ac:dyDescent="0.25">
      <c r="A643" s="196">
        <v>7</v>
      </c>
      <c r="B643" s="94" t="s">
        <v>970</v>
      </c>
      <c r="C643" s="197" t="s">
        <v>527</v>
      </c>
      <c r="D643" s="20" t="s">
        <v>675</v>
      </c>
      <c r="E643" s="21" t="s">
        <v>26</v>
      </c>
      <c r="F643" s="21"/>
      <c r="G643" s="21" t="s">
        <v>376</v>
      </c>
      <c r="H643" s="356">
        <v>40</v>
      </c>
      <c r="I643" s="165">
        <f t="shared" si="34"/>
        <v>1077.54</v>
      </c>
      <c r="J643" s="230">
        <v>43101.599999999999</v>
      </c>
      <c r="K643" s="20" t="s">
        <v>550</v>
      </c>
      <c r="L643" s="187" t="s">
        <v>32</v>
      </c>
    </row>
    <row r="644" spans="1:15" ht="46.5" customHeight="1" outlineLevel="1" x14ac:dyDescent="0.25">
      <c r="A644" s="196">
        <v>8</v>
      </c>
      <c r="B644" s="94" t="s">
        <v>974</v>
      </c>
      <c r="C644" s="197" t="s">
        <v>527</v>
      </c>
      <c r="D644" s="20" t="s">
        <v>675</v>
      </c>
      <c r="E644" s="21" t="s">
        <v>26</v>
      </c>
      <c r="F644" s="21"/>
      <c r="G644" s="21" t="s">
        <v>376</v>
      </c>
      <c r="H644" s="356">
        <v>88</v>
      </c>
      <c r="I644" s="165">
        <f t="shared" si="34"/>
        <v>2155.0700000000002</v>
      </c>
      <c r="J644" s="230">
        <v>189646.16</v>
      </c>
      <c r="K644" s="187" t="s">
        <v>45</v>
      </c>
      <c r="L644" s="187" t="s">
        <v>32</v>
      </c>
    </row>
    <row r="645" spans="1:15" ht="41.25" customHeight="1" outlineLevel="1" x14ac:dyDescent="0.25">
      <c r="A645" s="196">
        <v>9</v>
      </c>
      <c r="B645" s="94" t="s">
        <v>975</v>
      </c>
      <c r="C645" s="197" t="s">
        <v>527</v>
      </c>
      <c r="D645" s="20" t="s">
        <v>675</v>
      </c>
      <c r="E645" s="21" t="s">
        <v>26</v>
      </c>
      <c r="F645" s="21"/>
      <c r="G645" s="21" t="s">
        <v>376</v>
      </c>
      <c r="H645" s="356">
        <v>40</v>
      </c>
      <c r="I645" s="165">
        <f t="shared" si="34"/>
        <v>1556.18</v>
      </c>
      <c r="J645" s="230">
        <v>62247.200000000004</v>
      </c>
      <c r="K645" s="187" t="s">
        <v>45</v>
      </c>
      <c r="L645" s="187" t="s">
        <v>32</v>
      </c>
    </row>
    <row r="646" spans="1:15" ht="41.25" customHeight="1" outlineLevel="1" x14ac:dyDescent="0.25">
      <c r="A646" s="196">
        <v>10</v>
      </c>
      <c r="B646" s="94" t="s">
        <v>971</v>
      </c>
      <c r="C646" s="197" t="s">
        <v>527</v>
      </c>
      <c r="D646" s="20" t="s">
        <v>675</v>
      </c>
      <c r="E646" s="21" t="s">
        <v>26</v>
      </c>
      <c r="F646" s="21"/>
      <c r="G646" s="21" t="s">
        <v>353</v>
      </c>
      <c r="H646" s="356">
        <v>30</v>
      </c>
      <c r="I646" s="165">
        <f t="shared" si="34"/>
        <v>854.4</v>
      </c>
      <c r="J646" s="230">
        <v>25632</v>
      </c>
      <c r="K646" s="187" t="s">
        <v>45</v>
      </c>
      <c r="L646" s="187" t="s">
        <v>32</v>
      </c>
    </row>
    <row r="647" spans="1:15" ht="31.5" outlineLevel="1" x14ac:dyDescent="0.25">
      <c r="A647" s="196">
        <v>11</v>
      </c>
      <c r="B647" s="210" t="s">
        <v>976</v>
      </c>
      <c r="C647" s="197" t="s">
        <v>527</v>
      </c>
      <c r="D647" s="20" t="s">
        <v>675</v>
      </c>
      <c r="E647" s="21" t="s">
        <v>26</v>
      </c>
      <c r="F647" s="21"/>
      <c r="G647" s="21" t="s">
        <v>376</v>
      </c>
      <c r="H647" s="356">
        <v>209</v>
      </c>
      <c r="I647" s="165">
        <f t="shared" si="34"/>
        <v>1480.25</v>
      </c>
      <c r="J647" s="230">
        <v>309372.25</v>
      </c>
      <c r="K647" s="187" t="s">
        <v>45</v>
      </c>
      <c r="L647" s="187" t="s">
        <v>32</v>
      </c>
    </row>
    <row r="648" spans="1:15" ht="31.5" outlineLevel="1" x14ac:dyDescent="0.25">
      <c r="A648" s="196">
        <v>12</v>
      </c>
      <c r="B648" s="228" t="s">
        <v>977</v>
      </c>
      <c r="C648" s="197" t="s">
        <v>527</v>
      </c>
      <c r="D648" s="20" t="s">
        <v>675</v>
      </c>
      <c r="E648" s="21" t="s">
        <v>26</v>
      </c>
      <c r="F648" s="21"/>
      <c r="G648" s="21" t="s">
        <v>376</v>
      </c>
      <c r="H648" s="358">
        <v>140</v>
      </c>
      <c r="I648" s="165">
        <v>1227.1500000000001</v>
      </c>
      <c r="J648" s="230">
        <v>183484</v>
      </c>
      <c r="K648" s="232" t="s">
        <v>45</v>
      </c>
      <c r="L648" s="232" t="s">
        <v>32</v>
      </c>
    </row>
    <row r="649" spans="1:15" ht="31.5" outlineLevel="1" x14ac:dyDescent="0.25">
      <c r="A649" s="196">
        <v>13</v>
      </c>
      <c r="B649" s="228" t="s">
        <v>978</v>
      </c>
      <c r="C649" s="197" t="s">
        <v>527</v>
      </c>
      <c r="D649" s="20" t="s">
        <v>675</v>
      </c>
      <c r="E649" s="21" t="s">
        <v>26</v>
      </c>
      <c r="F649" s="21"/>
      <c r="G649" s="21" t="s">
        <v>376</v>
      </c>
      <c r="H649" s="358">
        <v>50</v>
      </c>
      <c r="I649" s="165">
        <v>1787.4</v>
      </c>
      <c r="J649" s="230">
        <v>95447.000000000015</v>
      </c>
      <c r="K649" s="187" t="s">
        <v>45</v>
      </c>
      <c r="L649" s="187" t="s">
        <v>32</v>
      </c>
    </row>
    <row r="650" spans="1:15" ht="20.25" customHeight="1" x14ac:dyDescent="0.25">
      <c r="A650" s="134"/>
      <c r="C650" s="233"/>
      <c r="D650" s="234"/>
      <c r="E650" s="97"/>
      <c r="F650" s="235"/>
      <c r="G650" s="235"/>
      <c r="H650" s="236"/>
      <c r="I650" s="237"/>
      <c r="J650" s="363">
        <f>J636+J633+J596+J553+J477+J473+J441+J404+J400+J299+J260+J174+J86+J66+J47+J7</f>
        <v>268141135.52776247</v>
      </c>
      <c r="K650" s="238"/>
      <c r="L650" s="238"/>
      <c r="N650" s="292"/>
      <c r="O650" s="364"/>
    </row>
    <row r="651" spans="1:15" ht="39.75" customHeight="1" x14ac:dyDescent="0.25">
      <c r="A651" s="401" t="s">
        <v>101</v>
      </c>
      <c r="B651" s="401"/>
      <c r="C651" s="401"/>
      <c r="D651" s="401"/>
      <c r="E651" s="401"/>
      <c r="F651" s="401"/>
      <c r="G651" s="401"/>
      <c r="H651" s="401"/>
      <c r="I651" s="401"/>
      <c r="J651" s="401"/>
      <c r="K651" s="401"/>
      <c r="L651" s="401"/>
    </row>
    <row r="652" spans="1:15" ht="63" x14ac:dyDescent="0.25">
      <c r="A652" s="103" t="s">
        <v>4</v>
      </c>
      <c r="B652" s="104" t="s">
        <v>5</v>
      </c>
      <c r="C652" s="104" t="s">
        <v>7</v>
      </c>
      <c r="D652" s="104" t="s">
        <v>31</v>
      </c>
      <c r="E652" s="104" t="s">
        <v>0</v>
      </c>
      <c r="F652" s="104"/>
      <c r="G652" s="104" t="s">
        <v>352</v>
      </c>
      <c r="H652" s="104" t="s">
        <v>36</v>
      </c>
      <c r="I652" s="105" t="s">
        <v>16</v>
      </c>
      <c r="J652" s="106" t="s">
        <v>34</v>
      </c>
      <c r="K652" s="107" t="s">
        <v>2</v>
      </c>
      <c r="L652" s="107" t="s">
        <v>3</v>
      </c>
    </row>
    <row r="653" spans="1:15" x14ac:dyDescent="0.25">
      <c r="A653" s="109">
        <v>1</v>
      </c>
      <c r="B653" s="110">
        <v>2</v>
      </c>
      <c r="C653" s="109">
        <v>3</v>
      </c>
      <c r="D653" s="110">
        <v>4</v>
      </c>
      <c r="E653" s="109">
        <v>5</v>
      </c>
      <c r="F653" s="109">
        <v>6</v>
      </c>
      <c r="G653" s="111">
        <v>6</v>
      </c>
      <c r="H653" s="111">
        <v>7</v>
      </c>
      <c r="I653" s="111">
        <v>8</v>
      </c>
      <c r="J653" s="111">
        <v>9</v>
      </c>
      <c r="K653" s="111">
        <v>10</v>
      </c>
      <c r="L653" s="111">
        <v>11</v>
      </c>
    </row>
    <row r="654" spans="1:15" ht="27" customHeight="1" x14ac:dyDescent="0.25">
      <c r="A654" s="112" t="s">
        <v>982</v>
      </c>
      <c r="B654" s="113"/>
      <c r="C654" s="113"/>
      <c r="D654" s="113"/>
      <c r="E654" s="113"/>
      <c r="F654" s="113"/>
      <c r="G654" s="239"/>
      <c r="H654" s="240"/>
      <c r="I654" s="240"/>
      <c r="J654" s="115">
        <f>J655+J656+J657+J658+J659+J660+J661</f>
        <v>59290693.326665595</v>
      </c>
      <c r="K654" s="113"/>
      <c r="L654" s="114"/>
      <c r="N654" s="99"/>
      <c r="O654" s="99"/>
    </row>
    <row r="655" spans="1:15" ht="31.5" outlineLevel="1" x14ac:dyDescent="0.25">
      <c r="A655" s="241">
        <v>1</v>
      </c>
      <c r="B655" s="242" t="s">
        <v>632</v>
      </c>
      <c r="C655" s="21" t="s">
        <v>426</v>
      </c>
      <c r="D655" s="21" t="s">
        <v>675</v>
      </c>
      <c r="E655" s="21" t="s">
        <v>26</v>
      </c>
      <c r="F655" s="21"/>
      <c r="G655" s="21" t="s">
        <v>498</v>
      </c>
      <c r="H655" s="243">
        <v>1175079.4959999998</v>
      </c>
      <c r="I655" s="244">
        <v>40.200000000000003</v>
      </c>
      <c r="J655" s="243">
        <v>50450393.049465597</v>
      </c>
      <c r="K655" s="20" t="s">
        <v>543</v>
      </c>
      <c r="L655" s="21" t="s">
        <v>108</v>
      </c>
      <c r="N655" s="99">
        <v>42230241.943147197</v>
      </c>
      <c r="O655" s="99">
        <f>N655-J655</f>
        <v>-8220151.1063183993</v>
      </c>
    </row>
    <row r="656" spans="1:15" ht="31.5" outlineLevel="1" x14ac:dyDescent="0.25">
      <c r="A656" s="241">
        <v>2</v>
      </c>
      <c r="B656" s="245" t="s">
        <v>102</v>
      </c>
      <c r="C656" s="20" t="s">
        <v>113</v>
      </c>
      <c r="D656" s="21" t="s">
        <v>675</v>
      </c>
      <c r="E656" s="21" t="s">
        <v>26</v>
      </c>
      <c r="F656" s="100"/>
      <c r="G656" s="160" t="s">
        <v>407</v>
      </c>
      <c r="H656" s="165">
        <v>4648</v>
      </c>
      <c r="I656" s="213">
        <v>360.94</v>
      </c>
      <c r="J656" s="165">
        <v>1677649.1199999999</v>
      </c>
      <c r="K656" s="246" t="s">
        <v>45</v>
      </c>
      <c r="L656" s="22" t="s">
        <v>108</v>
      </c>
      <c r="N656" s="99"/>
    </row>
    <row r="657" spans="1:18" ht="31.5" outlineLevel="1" x14ac:dyDescent="0.25">
      <c r="A657" s="241">
        <v>3</v>
      </c>
      <c r="B657" s="245" t="s">
        <v>103</v>
      </c>
      <c r="C657" s="20" t="s">
        <v>113</v>
      </c>
      <c r="D657" s="21" t="s">
        <v>675</v>
      </c>
      <c r="E657" s="21" t="s">
        <v>26</v>
      </c>
      <c r="F657" s="100"/>
      <c r="G657" s="160" t="s">
        <v>407</v>
      </c>
      <c r="H657" s="165">
        <v>4648</v>
      </c>
      <c r="I657" s="213">
        <v>203.71</v>
      </c>
      <c r="J657" s="165">
        <v>946844.08000000007</v>
      </c>
      <c r="K657" s="246" t="s">
        <v>45</v>
      </c>
      <c r="L657" s="22" t="s">
        <v>108</v>
      </c>
      <c r="N657" s="99"/>
    </row>
    <row r="658" spans="1:18" ht="31.5" outlineLevel="1" x14ac:dyDescent="0.25">
      <c r="A658" s="241">
        <v>4</v>
      </c>
      <c r="B658" s="245" t="s">
        <v>633</v>
      </c>
      <c r="C658" s="20" t="s">
        <v>113</v>
      </c>
      <c r="D658" s="21" t="s">
        <v>675</v>
      </c>
      <c r="E658" s="21" t="s">
        <v>26</v>
      </c>
      <c r="F658" s="100"/>
      <c r="G658" s="160" t="s">
        <v>407</v>
      </c>
      <c r="H658" s="165">
        <v>194659</v>
      </c>
      <c r="I658" s="213">
        <v>17.5</v>
      </c>
      <c r="J658" s="165">
        <v>3406532.5</v>
      </c>
      <c r="K658" s="246" t="s">
        <v>45</v>
      </c>
      <c r="L658" s="22" t="s">
        <v>108</v>
      </c>
      <c r="N658" s="99"/>
    </row>
    <row r="659" spans="1:18" ht="45" customHeight="1" outlineLevel="1" x14ac:dyDescent="0.25">
      <c r="A659" s="241">
        <v>5</v>
      </c>
      <c r="B659" s="245" t="s">
        <v>634</v>
      </c>
      <c r="C659" s="20" t="s">
        <v>113</v>
      </c>
      <c r="D659" s="21" t="s">
        <v>675</v>
      </c>
      <c r="E659" s="21" t="s">
        <v>26</v>
      </c>
      <c r="F659" s="100"/>
      <c r="G659" s="160" t="s">
        <v>407</v>
      </c>
      <c r="H659" s="165">
        <v>194659</v>
      </c>
      <c r="I659" s="247">
        <v>0.15080000000000002</v>
      </c>
      <c r="J659" s="165">
        <v>29354.577200000003</v>
      </c>
      <c r="K659" s="246" t="s">
        <v>45</v>
      </c>
      <c r="L659" s="22" t="s">
        <v>108</v>
      </c>
      <c r="N659" s="99"/>
    </row>
    <row r="660" spans="1:18" ht="31.5" outlineLevel="1" x14ac:dyDescent="0.25">
      <c r="A660" s="241">
        <v>6</v>
      </c>
      <c r="B660" s="248" t="s">
        <v>981</v>
      </c>
      <c r="C660" s="197" t="s">
        <v>527</v>
      </c>
      <c r="D660" s="21" t="s">
        <v>675</v>
      </c>
      <c r="E660" s="21" t="s">
        <v>26</v>
      </c>
      <c r="F660" s="100"/>
      <c r="G660" s="160" t="s">
        <v>1032</v>
      </c>
      <c r="H660" s="165">
        <v>72</v>
      </c>
      <c r="I660" s="213">
        <v>12150</v>
      </c>
      <c r="J660" s="165">
        <v>874800</v>
      </c>
      <c r="K660" s="246" t="s">
        <v>132</v>
      </c>
      <c r="L660" s="22" t="s">
        <v>108</v>
      </c>
      <c r="N660" s="99"/>
    </row>
    <row r="661" spans="1:18" ht="31.5" outlineLevel="1" x14ac:dyDescent="0.25">
      <c r="A661" s="241">
        <v>7</v>
      </c>
      <c r="B661" s="248" t="s">
        <v>112</v>
      </c>
      <c r="C661" s="197" t="s">
        <v>527</v>
      </c>
      <c r="D661" s="21" t="s">
        <v>675</v>
      </c>
      <c r="E661" s="21" t="s">
        <v>26</v>
      </c>
      <c r="F661" s="100"/>
      <c r="G661" s="160" t="s">
        <v>1032</v>
      </c>
      <c r="H661" s="165">
        <v>288</v>
      </c>
      <c r="I661" s="213">
        <v>6615</v>
      </c>
      <c r="J661" s="165">
        <v>1905120</v>
      </c>
      <c r="K661" s="246" t="s">
        <v>132</v>
      </c>
      <c r="L661" s="22" t="s">
        <v>108</v>
      </c>
      <c r="N661" s="99"/>
    </row>
    <row r="662" spans="1:18" ht="24" customHeight="1" x14ac:dyDescent="0.25">
      <c r="A662" s="249" t="s">
        <v>986</v>
      </c>
      <c r="B662" s="250"/>
      <c r="C662" s="250"/>
      <c r="D662" s="250"/>
      <c r="E662" s="250"/>
      <c r="F662" s="250"/>
      <c r="G662" s="250"/>
      <c r="H662" s="250"/>
      <c r="I662" s="250"/>
      <c r="J662" s="359">
        <f>J663</f>
        <v>133277268</v>
      </c>
      <c r="K662" s="250"/>
      <c r="L662" s="251"/>
      <c r="N662" s="99"/>
    </row>
    <row r="663" spans="1:18" ht="31.5" outlineLevel="1" x14ac:dyDescent="0.25">
      <c r="A663" s="241">
        <v>1</v>
      </c>
      <c r="B663" s="242" t="s">
        <v>115</v>
      </c>
      <c r="C663" s="21" t="s">
        <v>426</v>
      </c>
      <c r="D663" s="21" t="s">
        <v>675</v>
      </c>
      <c r="E663" s="21" t="s">
        <v>26</v>
      </c>
      <c r="F663" s="21"/>
      <c r="G663" s="21" t="s">
        <v>410</v>
      </c>
      <c r="H663" s="243">
        <v>12</v>
      </c>
      <c r="I663" s="243">
        <f>J663/H663</f>
        <v>11106439</v>
      </c>
      <c r="J663" s="243">
        <v>133277268</v>
      </c>
      <c r="K663" s="22" t="s">
        <v>45</v>
      </c>
      <c r="L663" s="21" t="s">
        <v>108</v>
      </c>
      <c r="N663" s="99"/>
    </row>
    <row r="664" spans="1:18" ht="24.75" customHeight="1" x14ac:dyDescent="0.25">
      <c r="A664" s="252" t="s">
        <v>635</v>
      </c>
      <c r="B664" s="253"/>
      <c r="C664" s="253"/>
      <c r="D664" s="253"/>
      <c r="E664" s="253"/>
      <c r="F664" s="254"/>
      <c r="G664" s="113"/>
      <c r="H664" s="253"/>
      <c r="I664" s="253"/>
      <c r="J664" s="115">
        <f>J665+J669+J666+J667+J668</f>
        <v>9913146.4839257151</v>
      </c>
      <c r="K664" s="253"/>
      <c r="L664" s="255"/>
      <c r="N664" s="309"/>
      <c r="O664" s="369"/>
      <c r="P664" s="277"/>
      <c r="Q664" s="277"/>
      <c r="R664" s="277"/>
    </row>
    <row r="665" spans="1:18" ht="31.5" outlineLevel="1" x14ac:dyDescent="0.25">
      <c r="A665" s="241">
        <v>1</v>
      </c>
      <c r="B665" s="314" t="s">
        <v>983</v>
      </c>
      <c r="C665" s="197" t="s">
        <v>527</v>
      </c>
      <c r="D665" s="21" t="s">
        <v>675</v>
      </c>
      <c r="E665" s="21" t="s">
        <v>26</v>
      </c>
      <c r="F665" s="100"/>
      <c r="G665" s="136" t="s">
        <v>410</v>
      </c>
      <c r="H665" s="183">
        <v>12</v>
      </c>
      <c r="I665" s="187">
        <f>J665/H665</f>
        <v>282467.14432714286</v>
      </c>
      <c r="J665" s="257">
        <v>3389605.7319257143</v>
      </c>
      <c r="K665" s="22" t="s">
        <v>70</v>
      </c>
      <c r="L665" s="22" t="s">
        <v>108</v>
      </c>
      <c r="N665" s="99"/>
    </row>
    <row r="666" spans="1:18" ht="31.5" outlineLevel="1" x14ac:dyDescent="0.25">
      <c r="A666" s="241">
        <v>2</v>
      </c>
      <c r="B666" s="314" t="s">
        <v>529</v>
      </c>
      <c r="C666" s="197" t="s">
        <v>527</v>
      </c>
      <c r="D666" s="21" t="s">
        <v>675</v>
      </c>
      <c r="E666" s="21" t="s">
        <v>26</v>
      </c>
      <c r="F666" s="100"/>
      <c r="G666" s="136" t="s">
        <v>410</v>
      </c>
      <c r="H666" s="183">
        <v>12</v>
      </c>
      <c r="I666" s="187">
        <f>J666/H666</f>
        <v>175495.89600000004</v>
      </c>
      <c r="J666" s="258">
        <v>2105950.7520000003</v>
      </c>
      <c r="K666" s="22" t="s">
        <v>70</v>
      </c>
      <c r="L666" s="22" t="s">
        <v>108</v>
      </c>
      <c r="N666" s="99"/>
    </row>
    <row r="667" spans="1:18" ht="31.5" outlineLevel="1" x14ac:dyDescent="0.25">
      <c r="A667" s="241">
        <v>3</v>
      </c>
      <c r="B667" s="314" t="s">
        <v>1033</v>
      </c>
      <c r="C667" s="197" t="s">
        <v>527</v>
      </c>
      <c r="D667" s="21" t="s">
        <v>675</v>
      </c>
      <c r="E667" s="21" t="s">
        <v>26</v>
      </c>
      <c r="F667" s="277"/>
      <c r="G667" s="140" t="s">
        <v>410</v>
      </c>
      <c r="H667" s="367">
        <v>3</v>
      </c>
      <c r="I667" s="187">
        <f>J667/H667</f>
        <v>151200</v>
      </c>
      <c r="J667" s="368">
        <v>453600</v>
      </c>
      <c r="K667" s="22" t="s">
        <v>70</v>
      </c>
      <c r="L667" s="22" t="s">
        <v>108</v>
      </c>
      <c r="N667" s="99"/>
    </row>
    <row r="668" spans="1:18" ht="31.5" outlineLevel="1" x14ac:dyDescent="0.25">
      <c r="A668" s="241">
        <v>4</v>
      </c>
      <c r="B668" s="314" t="s">
        <v>1034</v>
      </c>
      <c r="C668" s="197" t="s">
        <v>527</v>
      </c>
      <c r="D668" s="21" t="s">
        <v>675</v>
      </c>
      <c r="E668" s="21" t="s">
        <v>26</v>
      </c>
      <c r="F668" s="277"/>
      <c r="G668" s="140" t="s">
        <v>410</v>
      </c>
      <c r="H668" s="367">
        <v>6</v>
      </c>
      <c r="I668" s="187">
        <f>J668/H668</f>
        <v>950</v>
      </c>
      <c r="J668" s="368">
        <v>5700</v>
      </c>
      <c r="K668" s="22" t="s">
        <v>70</v>
      </c>
      <c r="L668" s="22" t="s">
        <v>108</v>
      </c>
      <c r="N668" s="99"/>
    </row>
    <row r="669" spans="1:18" ht="31.5" outlineLevel="1" x14ac:dyDescent="0.25">
      <c r="A669" s="241">
        <v>5</v>
      </c>
      <c r="B669" s="256" t="s">
        <v>636</v>
      </c>
      <c r="C669" s="197" t="s">
        <v>527</v>
      </c>
      <c r="D669" s="21" t="s">
        <v>675</v>
      </c>
      <c r="E669" s="21" t="s">
        <v>26</v>
      </c>
      <c r="F669" s="100"/>
      <c r="G669" s="136" t="s">
        <v>410</v>
      </c>
      <c r="H669" s="183">
        <v>12</v>
      </c>
      <c r="I669" s="187">
        <f>J669/H669</f>
        <v>329857.5</v>
      </c>
      <c r="J669" s="257">
        <v>3958290</v>
      </c>
      <c r="K669" s="22" t="s">
        <v>984</v>
      </c>
      <c r="L669" s="22" t="s">
        <v>108</v>
      </c>
      <c r="N669" s="99"/>
    </row>
    <row r="670" spans="1:18" ht="24.75" customHeight="1" x14ac:dyDescent="0.25">
      <c r="A670" s="252" t="s">
        <v>637</v>
      </c>
      <c r="B670" s="253"/>
      <c r="C670" s="253"/>
      <c r="D670" s="253"/>
      <c r="E670" s="253"/>
      <c r="F670" s="254"/>
      <c r="G670" s="254"/>
      <c r="H670" s="253"/>
      <c r="I670" s="253"/>
      <c r="J670" s="115">
        <f>J672+J673+J671</f>
        <v>521847.03999999998</v>
      </c>
      <c r="K670" s="253"/>
      <c r="L670" s="255"/>
      <c r="N670" s="365"/>
      <c r="O670" s="99"/>
    </row>
    <row r="671" spans="1:18" ht="31.5" outlineLevel="2" x14ac:dyDescent="0.25">
      <c r="A671" s="241">
        <v>1</v>
      </c>
      <c r="B671" s="256" t="s">
        <v>639</v>
      </c>
      <c r="C671" s="197" t="s">
        <v>527</v>
      </c>
      <c r="D671" s="21" t="s">
        <v>675</v>
      </c>
      <c r="E671" s="21" t="s">
        <v>26</v>
      </c>
      <c r="F671" s="259"/>
      <c r="G671" s="136" t="s">
        <v>410</v>
      </c>
      <c r="H671" s="183">
        <v>12</v>
      </c>
      <c r="I671" s="187">
        <f>J671/H671</f>
        <v>40050</v>
      </c>
      <c r="J671" s="258">
        <v>480600</v>
      </c>
      <c r="K671" s="22" t="s">
        <v>640</v>
      </c>
      <c r="L671" s="22" t="s">
        <v>108</v>
      </c>
      <c r="N671" s="99"/>
      <c r="O671" s="370"/>
    </row>
    <row r="672" spans="1:18" ht="31.5" outlineLevel="2" x14ac:dyDescent="0.25">
      <c r="A672" s="241">
        <v>2</v>
      </c>
      <c r="B672" s="256" t="s">
        <v>127</v>
      </c>
      <c r="C672" s="20" t="s">
        <v>113</v>
      </c>
      <c r="D672" s="21" t="s">
        <v>675</v>
      </c>
      <c r="E672" s="21" t="s">
        <v>26</v>
      </c>
      <c r="F672" s="259"/>
      <c r="G672" s="136" t="s">
        <v>410</v>
      </c>
      <c r="H672" s="183">
        <v>12</v>
      </c>
      <c r="I672" s="187">
        <f>J672/H672</f>
        <v>2206.8933333333334</v>
      </c>
      <c r="J672" s="371">
        <v>26482.720000000001</v>
      </c>
      <c r="K672" s="22" t="s">
        <v>132</v>
      </c>
      <c r="L672" s="22" t="s">
        <v>108</v>
      </c>
      <c r="N672" s="99"/>
    </row>
    <row r="673" spans="1:14" ht="36" customHeight="1" outlineLevel="2" x14ac:dyDescent="0.25">
      <c r="A673" s="241">
        <v>3</v>
      </c>
      <c r="B673" s="260" t="s">
        <v>128</v>
      </c>
      <c r="C673" s="261" t="s">
        <v>113</v>
      </c>
      <c r="D673" s="21" t="s">
        <v>675</v>
      </c>
      <c r="E673" s="120" t="s">
        <v>26</v>
      </c>
      <c r="F673" s="100"/>
      <c r="G673" s="262" t="s">
        <v>410</v>
      </c>
      <c r="H673" s="263">
        <v>12</v>
      </c>
      <c r="I673" s="264">
        <f>J673/H673</f>
        <v>1230.3599999999999</v>
      </c>
      <c r="J673" s="372">
        <v>14764.32</v>
      </c>
      <c r="K673" s="265" t="s">
        <v>132</v>
      </c>
      <c r="L673" s="265" t="s">
        <v>108</v>
      </c>
      <c r="N673" s="99"/>
    </row>
    <row r="674" spans="1:14" ht="23.25" customHeight="1" x14ac:dyDescent="0.25">
      <c r="A674" s="112" t="s">
        <v>641</v>
      </c>
      <c r="B674" s="113"/>
      <c r="C674" s="113"/>
      <c r="D674" s="113"/>
      <c r="E674" s="113"/>
      <c r="F674" s="113"/>
      <c r="G674" s="239"/>
      <c r="H674" s="113"/>
      <c r="I674" s="113"/>
      <c r="J674" s="115">
        <f>J675</f>
        <v>1962983.9999999998</v>
      </c>
      <c r="K674" s="113"/>
      <c r="L674" s="114"/>
      <c r="N674" s="99"/>
    </row>
    <row r="675" spans="1:14" ht="31.5" outlineLevel="1" x14ac:dyDescent="0.25">
      <c r="A675" s="241">
        <v>1</v>
      </c>
      <c r="B675" s="256" t="s">
        <v>638</v>
      </c>
      <c r="C675" s="197" t="s">
        <v>527</v>
      </c>
      <c r="D675" s="21" t="s">
        <v>675</v>
      </c>
      <c r="E675" s="21" t="s">
        <v>26</v>
      </c>
      <c r="F675" s="100"/>
      <c r="G675" s="266" t="s">
        <v>499</v>
      </c>
      <c r="H675" s="183">
        <v>1838</v>
      </c>
      <c r="I675" s="187">
        <f>J675/H675</f>
        <v>1067.9999999999998</v>
      </c>
      <c r="J675" s="217">
        <v>1962983.9999999998</v>
      </c>
      <c r="K675" s="22" t="s">
        <v>294</v>
      </c>
      <c r="L675" s="22" t="s">
        <v>108</v>
      </c>
      <c r="N675" s="99"/>
    </row>
    <row r="676" spans="1:14" ht="26.25" customHeight="1" x14ac:dyDescent="0.25">
      <c r="A676" s="387" t="s">
        <v>133</v>
      </c>
      <c r="B676" s="388"/>
      <c r="C676" s="388"/>
      <c r="D676" s="388"/>
      <c r="E676" s="388"/>
      <c r="F676" s="388"/>
      <c r="G676" s="388"/>
      <c r="H676" s="388"/>
      <c r="I676" s="389"/>
      <c r="J676" s="115">
        <f>SUM(J677+J678)</f>
        <v>348768.4</v>
      </c>
      <c r="K676" s="383"/>
      <c r="L676" s="384"/>
      <c r="N676" s="99"/>
    </row>
    <row r="677" spans="1:14" ht="81.75" customHeight="1" outlineLevel="1" x14ac:dyDescent="0.25">
      <c r="A677" s="241">
        <v>1</v>
      </c>
      <c r="B677" s="248" t="s">
        <v>500</v>
      </c>
      <c r="C677" s="20" t="s">
        <v>113</v>
      </c>
      <c r="D677" s="21" t="s">
        <v>675</v>
      </c>
      <c r="E677" s="21" t="s">
        <v>26</v>
      </c>
      <c r="F677" s="100"/>
      <c r="G677" s="136" t="s">
        <v>363</v>
      </c>
      <c r="H677" s="183">
        <v>1</v>
      </c>
      <c r="I677" s="187">
        <f>J677/H677</f>
        <v>240638.40000000002</v>
      </c>
      <c r="J677" s="267">
        <v>240638.40000000002</v>
      </c>
      <c r="K677" s="22" t="s">
        <v>136</v>
      </c>
      <c r="L677" s="22" t="s">
        <v>108</v>
      </c>
      <c r="N677" s="99"/>
    </row>
    <row r="678" spans="1:14" ht="47.25" outlineLevel="1" x14ac:dyDescent="0.25">
      <c r="A678" s="268">
        <v>2</v>
      </c>
      <c r="B678" s="269" t="s">
        <v>135</v>
      </c>
      <c r="C678" s="270" t="s">
        <v>113</v>
      </c>
      <c r="D678" s="21" t="s">
        <v>675</v>
      </c>
      <c r="E678" s="271" t="s">
        <v>26</v>
      </c>
      <c r="F678" s="100"/>
      <c r="G678" s="272" t="s">
        <v>363</v>
      </c>
      <c r="H678" s="273">
        <v>1</v>
      </c>
      <c r="I678" s="232">
        <f>J678/H678</f>
        <v>108130</v>
      </c>
      <c r="J678" s="267">
        <v>108130</v>
      </c>
      <c r="K678" s="22" t="s">
        <v>136</v>
      </c>
      <c r="L678" s="22" t="s">
        <v>108</v>
      </c>
      <c r="N678" s="99"/>
    </row>
    <row r="679" spans="1:14" ht="21.75" customHeight="1" x14ac:dyDescent="0.25">
      <c r="A679" s="397" t="s">
        <v>642</v>
      </c>
      <c r="B679" s="397"/>
      <c r="C679" s="397"/>
      <c r="D679" s="397"/>
      <c r="E679" s="397"/>
      <c r="F679" s="397"/>
      <c r="G679" s="397"/>
      <c r="H679" s="397"/>
      <c r="I679" s="397"/>
      <c r="J679" s="274">
        <f>J680</f>
        <v>1470390.3599999999</v>
      </c>
      <c r="K679" s="430"/>
      <c r="L679" s="431"/>
      <c r="N679" s="99"/>
    </row>
    <row r="680" spans="1:14" ht="48" customHeight="1" outlineLevel="1" x14ac:dyDescent="0.25">
      <c r="A680" s="275">
        <v>1</v>
      </c>
      <c r="B680" s="276" t="s">
        <v>275</v>
      </c>
      <c r="C680" s="119" t="s">
        <v>527</v>
      </c>
      <c r="D680" s="21" t="s">
        <v>675</v>
      </c>
      <c r="E680" s="120" t="s">
        <v>26</v>
      </c>
      <c r="F680" s="277"/>
      <c r="G680" s="278" t="s">
        <v>410</v>
      </c>
      <c r="H680" s="278">
        <v>12</v>
      </c>
      <c r="I680" s="264">
        <v>139908.53523124999</v>
      </c>
      <c r="J680" s="190">
        <v>1470390.3599999999</v>
      </c>
      <c r="K680" s="265" t="s">
        <v>132</v>
      </c>
      <c r="L680" s="22" t="s">
        <v>108</v>
      </c>
    </row>
    <row r="681" spans="1:14" ht="24.75" customHeight="1" x14ac:dyDescent="0.25">
      <c r="A681" s="387" t="s">
        <v>1035</v>
      </c>
      <c r="B681" s="388"/>
      <c r="C681" s="388"/>
      <c r="D681" s="388"/>
      <c r="E681" s="388"/>
      <c r="F681" s="388"/>
      <c r="G681" s="388"/>
      <c r="H681" s="388"/>
      <c r="I681" s="389"/>
      <c r="J681" s="115">
        <f>SUM(J682:J693)</f>
        <v>5288963.1082118405</v>
      </c>
      <c r="K681" s="383"/>
      <c r="L681" s="384"/>
      <c r="N681" s="99"/>
    </row>
    <row r="682" spans="1:14" ht="45.75" customHeight="1" outlineLevel="1" x14ac:dyDescent="0.25">
      <c r="A682" s="241">
        <v>1</v>
      </c>
      <c r="B682" s="281" t="s">
        <v>156</v>
      </c>
      <c r="C682" s="197" t="s">
        <v>527</v>
      </c>
      <c r="D682" s="21" t="s">
        <v>675</v>
      </c>
      <c r="E682" s="21" t="s">
        <v>26</v>
      </c>
      <c r="F682" s="100"/>
      <c r="G682" s="165" t="s">
        <v>365</v>
      </c>
      <c r="H682" s="282">
        <v>4317.54</v>
      </c>
      <c r="I682" s="165">
        <f>J682/H682</f>
        <v>136.87488000000002</v>
      </c>
      <c r="J682" s="205">
        <v>590962.76939520007</v>
      </c>
      <c r="K682" s="22" t="s">
        <v>912</v>
      </c>
      <c r="L682" s="22" t="s">
        <v>108</v>
      </c>
      <c r="N682" s="99"/>
    </row>
    <row r="683" spans="1:14" ht="46.5" customHeight="1" outlineLevel="1" x14ac:dyDescent="0.25">
      <c r="A683" s="241">
        <v>2</v>
      </c>
      <c r="B683" s="281" t="s">
        <v>157</v>
      </c>
      <c r="C683" s="197" t="s">
        <v>527</v>
      </c>
      <c r="D683" s="21" t="s">
        <v>675</v>
      </c>
      <c r="E683" s="21" t="s">
        <v>26</v>
      </c>
      <c r="F683" s="100"/>
      <c r="G683" s="165" t="s">
        <v>365</v>
      </c>
      <c r="H683" s="282">
        <v>3858.4</v>
      </c>
      <c r="I683" s="165">
        <f t="shared" ref="I683:I693" si="35">J683/H683</f>
        <v>45.624960000000002</v>
      </c>
      <c r="J683" s="205">
        <v>176039.34566400002</v>
      </c>
      <c r="K683" s="22" t="s">
        <v>912</v>
      </c>
      <c r="L683" s="22" t="s">
        <v>108</v>
      </c>
    </row>
    <row r="684" spans="1:14" ht="43.5" customHeight="1" outlineLevel="1" x14ac:dyDescent="0.25">
      <c r="A684" s="241">
        <v>3</v>
      </c>
      <c r="B684" s="281" t="s">
        <v>158</v>
      </c>
      <c r="C684" s="197" t="s">
        <v>527</v>
      </c>
      <c r="D684" s="21" t="s">
        <v>675</v>
      </c>
      <c r="E684" s="21" t="s">
        <v>26</v>
      </c>
      <c r="F684" s="100"/>
      <c r="G684" s="165" t="s">
        <v>365</v>
      </c>
      <c r="H684" s="282">
        <v>4317.54</v>
      </c>
      <c r="I684" s="165">
        <f t="shared" si="35"/>
        <v>136.87488000000002</v>
      </c>
      <c r="J684" s="205">
        <v>590962.76939520007</v>
      </c>
      <c r="K684" s="22" t="s">
        <v>912</v>
      </c>
      <c r="L684" s="22" t="s">
        <v>108</v>
      </c>
    </row>
    <row r="685" spans="1:14" ht="42.75" customHeight="1" outlineLevel="1" x14ac:dyDescent="0.25">
      <c r="A685" s="241">
        <v>4</v>
      </c>
      <c r="B685" s="281" t="s">
        <v>159</v>
      </c>
      <c r="C685" s="197" t="s">
        <v>527</v>
      </c>
      <c r="D685" s="21" t="s">
        <v>675</v>
      </c>
      <c r="E685" s="21" t="s">
        <v>26</v>
      </c>
      <c r="F685" s="100"/>
      <c r="G685" s="165" t="s">
        <v>365</v>
      </c>
      <c r="H685" s="208">
        <v>122.49</v>
      </c>
      <c r="I685" s="165">
        <f t="shared" si="35"/>
        <v>68.437440000000009</v>
      </c>
      <c r="J685" s="205">
        <v>8382.9020256000003</v>
      </c>
      <c r="K685" s="22" t="s">
        <v>912</v>
      </c>
      <c r="L685" s="22" t="s">
        <v>108</v>
      </c>
    </row>
    <row r="686" spans="1:14" ht="46.5" customHeight="1" outlineLevel="1" x14ac:dyDescent="0.25">
      <c r="A686" s="241">
        <v>5</v>
      </c>
      <c r="B686" s="281" t="s">
        <v>160</v>
      </c>
      <c r="C686" s="197" t="s">
        <v>527</v>
      </c>
      <c r="D686" s="21" t="s">
        <v>675</v>
      </c>
      <c r="E686" s="21" t="s">
        <v>26</v>
      </c>
      <c r="F686" s="100"/>
      <c r="G686" s="165" t="s">
        <v>37</v>
      </c>
      <c r="H686" s="208">
        <v>60</v>
      </c>
      <c r="I686" s="165">
        <f t="shared" si="35"/>
        <v>2281.2480000000005</v>
      </c>
      <c r="J686" s="205">
        <v>136874.88000000003</v>
      </c>
      <c r="K686" s="22" t="s">
        <v>912</v>
      </c>
      <c r="L686" s="22" t="s">
        <v>108</v>
      </c>
    </row>
    <row r="687" spans="1:14" ht="45.75" customHeight="1" outlineLevel="1" x14ac:dyDescent="0.25">
      <c r="A687" s="241">
        <v>6</v>
      </c>
      <c r="B687" s="281" t="s">
        <v>161</v>
      </c>
      <c r="C687" s="197" t="s">
        <v>527</v>
      </c>
      <c r="D687" s="21" t="s">
        <v>675</v>
      </c>
      <c r="E687" s="21" t="s">
        <v>26</v>
      </c>
      <c r="F687" s="100"/>
      <c r="G687" s="165" t="s">
        <v>365</v>
      </c>
      <c r="H687" s="208">
        <v>122.49</v>
      </c>
      <c r="I687" s="165">
        <f t="shared" si="35"/>
        <v>164.24985600000002</v>
      </c>
      <c r="J687" s="205">
        <v>20118.964861440003</v>
      </c>
      <c r="K687" s="22" t="s">
        <v>912</v>
      </c>
      <c r="L687" s="22" t="s">
        <v>108</v>
      </c>
    </row>
    <row r="688" spans="1:14" ht="45" customHeight="1" outlineLevel="1" x14ac:dyDescent="0.25">
      <c r="A688" s="241">
        <v>7</v>
      </c>
      <c r="B688" s="281" t="s">
        <v>162</v>
      </c>
      <c r="C688" s="197" t="s">
        <v>527</v>
      </c>
      <c r="D688" s="21" t="s">
        <v>675</v>
      </c>
      <c r="E688" s="21" t="s">
        <v>26</v>
      </c>
      <c r="F688" s="100"/>
      <c r="G688" s="165" t="s">
        <v>411</v>
      </c>
      <c r="H688" s="208">
        <v>30</v>
      </c>
      <c r="I688" s="165">
        <f t="shared" si="35"/>
        <v>427.2</v>
      </c>
      <c r="J688" s="205">
        <v>12816</v>
      </c>
      <c r="K688" s="22" t="s">
        <v>912</v>
      </c>
      <c r="L688" s="22" t="s">
        <v>108</v>
      </c>
    </row>
    <row r="689" spans="1:14" ht="50.25" customHeight="1" outlineLevel="1" x14ac:dyDescent="0.25">
      <c r="A689" s="241">
        <v>8</v>
      </c>
      <c r="B689" s="281" t="s">
        <v>163</v>
      </c>
      <c r="C689" s="197" t="s">
        <v>527</v>
      </c>
      <c r="D689" s="21" t="s">
        <v>675</v>
      </c>
      <c r="E689" s="21" t="s">
        <v>26</v>
      </c>
      <c r="F689" s="100"/>
      <c r="G689" s="165" t="s">
        <v>37</v>
      </c>
      <c r="H689" s="208">
        <v>15</v>
      </c>
      <c r="I689" s="165">
        <f t="shared" si="35"/>
        <v>6843.7440000000006</v>
      </c>
      <c r="J689" s="205">
        <v>102656.16</v>
      </c>
      <c r="K689" s="22" t="s">
        <v>912</v>
      </c>
      <c r="L689" s="22" t="s">
        <v>108</v>
      </c>
    </row>
    <row r="690" spans="1:14" ht="47.25" customHeight="1" outlineLevel="1" x14ac:dyDescent="0.25">
      <c r="A690" s="241">
        <v>9</v>
      </c>
      <c r="B690" s="281" t="s">
        <v>164</v>
      </c>
      <c r="C690" s="197" t="s">
        <v>527</v>
      </c>
      <c r="D690" s="21" t="s">
        <v>675</v>
      </c>
      <c r="E690" s="21" t="s">
        <v>26</v>
      </c>
      <c r="F690" s="100"/>
      <c r="G690" s="165" t="s">
        <v>411</v>
      </c>
      <c r="H690" s="282">
        <v>28.35</v>
      </c>
      <c r="I690" s="165">
        <f t="shared" si="35"/>
        <v>228.12480000000005</v>
      </c>
      <c r="J690" s="205">
        <v>6467.3380800000014</v>
      </c>
      <c r="K690" s="22" t="s">
        <v>912</v>
      </c>
      <c r="L690" s="22" t="s">
        <v>108</v>
      </c>
    </row>
    <row r="691" spans="1:14" ht="48" customHeight="1" outlineLevel="1" x14ac:dyDescent="0.25">
      <c r="A691" s="241">
        <v>10</v>
      </c>
      <c r="B691" s="281" t="s">
        <v>348</v>
      </c>
      <c r="C691" s="197" t="s">
        <v>527</v>
      </c>
      <c r="D691" s="21" t="s">
        <v>675</v>
      </c>
      <c r="E691" s="21" t="s">
        <v>26</v>
      </c>
      <c r="F691" s="100"/>
      <c r="G691" s="165" t="s">
        <v>411</v>
      </c>
      <c r="H691" s="208">
        <v>30</v>
      </c>
      <c r="I691" s="165">
        <f t="shared" si="35"/>
        <v>2281.248</v>
      </c>
      <c r="J691" s="205">
        <v>68437.440000000002</v>
      </c>
      <c r="K691" s="22" t="s">
        <v>912</v>
      </c>
      <c r="L691" s="22" t="s">
        <v>108</v>
      </c>
    </row>
    <row r="692" spans="1:14" ht="48" customHeight="1" outlineLevel="1" x14ac:dyDescent="0.25">
      <c r="A692" s="241">
        <v>11</v>
      </c>
      <c r="B692" s="281" t="s">
        <v>349</v>
      </c>
      <c r="C692" s="197" t="s">
        <v>527</v>
      </c>
      <c r="D692" s="21" t="s">
        <v>675</v>
      </c>
      <c r="E692" s="21" t="s">
        <v>26</v>
      </c>
      <c r="F692" s="100"/>
      <c r="G692" s="165" t="s">
        <v>365</v>
      </c>
      <c r="H692" s="208">
        <v>4317.54</v>
      </c>
      <c r="I692" s="165">
        <f>J692/H692</f>
        <v>273.74976000000004</v>
      </c>
      <c r="J692" s="205">
        <v>1181925.5387904001</v>
      </c>
      <c r="K692" s="22" t="s">
        <v>912</v>
      </c>
      <c r="L692" s="22" t="s">
        <v>108</v>
      </c>
    </row>
    <row r="693" spans="1:14" ht="84" customHeight="1" outlineLevel="1" x14ac:dyDescent="0.25">
      <c r="A693" s="241">
        <v>12</v>
      </c>
      <c r="B693" s="281" t="s">
        <v>985</v>
      </c>
      <c r="C693" s="197" t="s">
        <v>527</v>
      </c>
      <c r="D693" s="21" t="s">
        <v>675</v>
      </c>
      <c r="E693" s="21" t="s">
        <v>26</v>
      </c>
      <c r="F693" s="100"/>
      <c r="G693" s="165" t="s">
        <v>365</v>
      </c>
      <c r="H693" s="283">
        <v>39888.65</v>
      </c>
      <c r="I693" s="165">
        <f t="shared" si="35"/>
        <v>60</v>
      </c>
      <c r="J693" s="151">
        <v>2393319</v>
      </c>
      <c r="K693" s="22" t="s">
        <v>912</v>
      </c>
      <c r="L693" s="22" t="s">
        <v>108</v>
      </c>
    </row>
    <row r="694" spans="1:14" ht="28.5" customHeight="1" x14ac:dyDescent="0.25">
      <c r="A694" s="387" t="s">
        <v>1036</v>
      </c>
      <c r="B694" s="388"/>
      <c r="C694" s="388"/>
      <c r="D694" s="388"/>
      <c r="E694" s="388"/>
      <c r="F694" s="388"/>
      <c r="G694" s="388"/>
      <c r="H694" s="388"/>
      <c r="I694" s="389"/>
      <c r="J694" s="115">
        <f>J695+J696+J697</f>
        <v>2312417.7590857139</v>
      </c>
      <c r="K694" s="383"/>
      <c r="L694" s="384"/>
      <c r="N694" s="99"/>
    </row>
    <row r="695" spans="1:14" ht="45" customHeight="1" outlineLevel="1" x14ac:dyDescent="0.25">
      <c r="A695" s="241">
        <v>1</v>
      </c>
      <c r="B695" s="284" t="s">
        <v>643</v>
      </c>
      <c r="C695" s="197" t="s">
        <v>527</v>
      </c>
      <c r="D695" s="20" t="s">
        <v>675</v>
      </c>
      <c r="E695" s="21" t="s">
        <v>26</v>
      </c>
      <c r="F695" s="100"/>
      <c r="G695" s="136" t="s">
        <v>422</v>
      </c>
      <c r="H695" s="182">
        <v>4</v>
      </c>
      <c r="I695" s="187">
        <f>J695/H695</f>
        <v>401785.71428571426</v>
      </c>
      <c r="J695" s="182">
        <v>1607142.857142857</v>
      </c>
      <c r="K695" s="22" t="s">
        <v>132</v>
      </c>
      <c r="L695" s="22" t="s">
        <v>108</v>
      </c>
      <c r="N695" s="99"/>
    </row>
    <row r="696" spans="1:14" ht="31.5" outlineLevel="1" x14ac:dyDescent="0.25">
      <c r="A696" s="241">
        <v>2</v>
      </c>
      <c r="B696" s="284" t="s">
        <v>412</v>
      </c>
      <c r="C696" s="197" t="s">
        <v>527</v>
      </c>
      <c r="D696" s="20" t="s">
        <v>675</v>
      </c>
      <c r="E696" s="21" t="s">
        <v>26</v>
      </c>
      <c r="F696" s="100"/>
      <c r="G696" s="136" t="s">
        <v>363</v>
      </c>
      <c r="H696" s="285">
        <v>1</v>
      </c>
      <c r="I696" s="187">
        <f t="shared" ref="I696:I697" si="36">J696/H696</f>
        <v>517142.8571428571</v>
      </c>
      <c r="J696" s="182">
        <v>517142.8571428571</v>
      </c>
      <c r="K696" s="22" t="s">
        <v>175</v>
      </c>
      <c r="L696" s="22" t="s">
        <v>108</v>
      </c>
      <c r="N696" s="99"/>
    </row>
    <row r="697" spans="1:14" ht="47.25" outlineLevel="1" x14ac:dyDescent="0.25">
      <c r="A697" s="241">
        <v>3</v>
      </c>
      <c r="B697" s="284" t="s">
        <v>501</v>
      </c>
      <c r="C697" s="197" t="s">
        <v>527</v>
      </c>
      <c r="D697" s="20" t="s">
        <v>675</v>
      </c>
      <c r="E697" s="21" t="s">
        <v>26</v>
      </c>
      <c r="F697" s="100"/>
      <c r="G697" s="136" t="s">
        <v>363</v>
      </c>
      <c r="H697" s="285">
        <v>10</v>
      </c>
      <c r="I697" s="187">
        <f t="shared" si="36"/>
        <v>18813.20448</v>
      </c>
      <c r="J697" s="182">
        <v>188132.0448</v>
      </c>
      <c r="K697" s="22" t="s">
        <v>136</v>
      </c>
      <c r="L697" s="22" t="s">
        <v>108</v>
      </c>
      <c r="N697" s="99"/>
    </row>
    <row r="698" spans="1:14" ht="22.5" customHeight="1" x14ac:dyDescent="0.25">
      <c r="A698" s="392" t="s">
        <v>1037</v>
      </c>
      <c r="B698" s="393"/>
      <c r="C698" s="393"/>
      <c r="D698" s="393"/>
      <c r="E698" s="393"/>
      <c r="F698" s="393"/>
      <c r="G698" s="393"/>
      <c r="H698" s="393"/>
      <c r="I698" s="394"/>
      <c r="J698" s="286">
        <f>J699</f>
        <v>22885.714285714286</v>
      </c>
      <c r="K698" s="395"/>
      <c r="L698" s="396"/>
      <c r="N698" s="99"/>
    </row>
    <row r="699" spans="1:14" ht="45" customHeight="1" outlineLevel="1" x14ac:dyDescent="0.25">
      <c r="A699" s="20">
        <v>1</v>
      </c>
      <c r="B699" s="287" t="s">
        <v>644</v>
      </c>
      <c r="C699" s="197" t="s">
        <v>527</v>
      </c>
      <c r="D699" s="20" t="s">
        <v>675</v>
      </c>
      <c r="E699" s="20" t="s">
        <v>26</v>
      </c>
      <c r="F699" s="167"/>
      <c r="G699" s="140" t="s">
        <v>502</v>
      </c>
      <c r="H699" s="140">
        <v>2</v>
      </c>
      <c r="I699" s="199">
        <f>J699/H699</f>
        <v>11442.857142857143</v>
      </c>
      <c r="J699" s="199">
        <v>22885.714285714286</v>
      </c>
      <c r="K699" s="140" t="s">
        <v>42</v>
      </c>
      <c r="L699" s="22" t="s">
        <v>108</v>
      </c>
      <c r="N699" s="99"/>
    </row>
    <row r="700" spans="1:14" ht="26.25" customHeight="1" x14ac:dyDescent="0.25">
      <c r="A700" s="432" t="s">
        <v>1038</v>
      </c>
      <c r="B700" s="433"/>
      <c r="C700" s="433"/>
      <c r="D700" s="433"/>
      <c r="E700" s="433"/>
      <c r="F700" s="433"/>
      <c r="G700" s="433"/>
      <c r="H700" s="433"/>
      <c r="I700" s="434"/>
      <c r="J700" s="115">
        <f>J701</f>
        <v>21759105.153857138</v>
      </c>
      <c r="K700" s="435"/>
      <c r="L700" s="436"/>
      <c r="N700" s="99"/>
    </row>
    <row r="701" spans="1:14" s="293" customFormat="1" ht="31.5" outlineLevel="1" x14ac:dyDescent="0.25">
      <c r="A701" s="268">
        <v>1</v>
      </c>
      <c r="B701" s="288" t="s">
        <v>350</v>
      </c>
      <c r="C701" s="270" t="s">
        <v>426</v>
      </c>
      <c r="D701" s="270" t="s">
        <v>675</v>
      </c>
      <c r="E701" s="271" t="s">
        <v>26</v>
      </c>
      <c r="F701" s="277"/>
      <c r="G701" s="289" t="s">
        <v>363</v>
      </c>
      <c r="H701" s="290">
        <v>12</v>
      </c>
      <c r="I701" s="291">
        <f>J701/H701</f>
        <v>1813258.7628214282</v>
      </c>
      <c r="J701" s="190">
        <v>21759105.153857138</v>
      </c>
      <c r="K701" s="22" t="s">
        <v>504</v>
      </c>
      <c r="L701" s="22" t="s">
        <v>108</v>
      </c>
      <c r="M701" s="292"/>
      <c r="N701" s="292"/>
    </row>
    <row r="702" spans="1:14" s="293" customFormat="1" ht="27" customHeight="1" x14ac:dyDescent="0.25">
      <c r="A702" s="397" t="s">
        <v>1039</v>
      </c>
      <c r="B702" s="397"/>
      <c r="C702" s="397"/>
      <c r="D702" s="397"/>
      <c r="E702" s="397"/>
      <c r="F702" s="397"/>
      <c r="G702" s="397"/>
      <c r="H702" s="397"/>
      <c r="I702" s="397"/>
      <c r="J702" s="286">
        <f>J703</f>
        <v>99650000</v>
      </c>
      <c r="K702" s="395"/>
      <c r="L702" s="396"/>
      <c r="M702" s="292"/>
      <c r="N702" s="99"/>
    </row>
    <row r="703" spans="1:14" ht="45.75" customHeight="1" outlineLevel="1" x14ac:dyDescent="0.25">
      <c r="A703" s="20">
        <v>1</v>
      </c>
      <c r="B703" s="287" t="s">
        <v>645</v>
      </c>
      <c r="C703" s="140" t="s">
        <v>426</v>
      </c>
      <c r="D703" s="270" t="s">
        <v>675</v>
      </c>
      <c r="E703" s="20" t="s">
        <v>26</v>
      </c>
      <c r="F703" s="294"/>
      <c r="G703" s="140" t="s">
        <v>410</v>
      </c>
      <c r="H703" s="140">
        <v>12</v>
      </c>
      <c r="I703" s="199">
        <f>J703/H703</f>
        <v>8304166.666666667</v>
      </c>
      <c r="J703" s="199">
        <v>99650000</v>
      </c>
      <c r="K703" s="140" t="s">
        <v>70</v>
      </c>
      <c r="L703" s="22" t="s">
        <v>108</v>
      </c>
      <c r="N703" s="99"/>
    </row>
    <row r="704" spans="1:14" ht="28.5" customHeight="1" x14ac:dyDescent="0.25">
      <c r="A704" s="407" t="s">
        <v>1040</v>
      </c>
      <c r="B704" s="408"/>
      <c r="C704" s="408"/>
      <c r="D704" s="408"/>
      <c r="E704" s="408"/>
      <c r="F704" s="408"/>
      <c r="G704" s="408"/>
      <c r="H704" s="408"/>
      <c r="I704" s="409"/>
      <c r="J704" s="115">
        <f>J705+J706+J708+J709+J707</f>
        <v>9169267.6075542867</v>
      </c>
      <c r="K704" s="390"/>
      <c r="L704" s="391"/>
      <c r="N704" s="99"/>
    </row>
    <row r="705" spans="1:14" ht="47.25" hidden="1" outlineLevel="1" x14ac:dyDescent="0.25">
      <c r="A705" s="117">
        <v>1</v>
      </c>
      <c r="B705" s="295" t="s">
        <v>178</v>
      </c>
      <c r="C705" s="197" t="s">
        <v>527</v>
      </c>
      <c r="D705" s="270" t="s">
        <v>675</v>
      </c>
      <c r="E705" s="120" t="s">
        <v>26</v>
      </c>
      <c r="F705" s="100"/>
      <c r="G705" s="262" t="s">
        <v>363</v>
      </c>
      <c r="H705" s="296">
        <v>99</v>
      </c>
      <c r="I705" s="264">
        <f>J705/H705</f>
        <v>4977.1599608658007</v>
      </c>
      <c r="J705" s="278">
        <v>492738.83612571424</v>
      </c>
      <c r="K705" s="265" t="s">
        <v>912</v>
      </c>
      <c r="L705" s="265" t="s">
        <v>108</v>
      </c>
    </row>
    <row r="706" spans="1:14" ht="31.5" hidden="1" outlineLevel="1" x14ac:dyDescent="0.25">
      <c r="A706" s="117">
        <v>2</v>
      </c>
      <c r="B706" s="284" t="s">
        <v>503</v>
      </c>
      <c r="C706" s="197" t="s">
        <v>527</v>
      </c>
      <c r="D706" s="270" t="s">
        <v>675</v>
      </c>
      <c r="E706" s="21" t="s">
        <v>26</v>
      </c>
      <c r="F706" s="100"/>
      <c r="G706" s="136" t="s">
        <v>363</v>
      </c>
      <c r="H706" s="182">
        <v>1</v>
      </c>
      <c r="I706" s="187">
        <f>J706/H706</f>
        <v>1105403.5714285714</v>
      </c>
      <c r="J706" s="190">
        <v>1105403.5714285714</v>
      </c>
      <c r="K706" s="22" t="s">
        <v>543</v>
      </c>
      <c r="L706" s="22" t="s">
        <v>108</v>
      </c>
    </row>
    <row r="707" spans="1:14" ht="31.5" hidden="1" outlineLevel="1" x14ac:dyDescent="0.25">
      <c r="A707" s="117">
        <v>3</v>
      </c>
      <c r="B707" s="284" t="s">
        <v>987</v>
      </c>
      <c r="C707" s="197" t="s">
        <v>527</v>
      </c>
      <c r="D707" s="270" t="s">
        <v>675</v>
      </c>
      <c r="E707" s="21" t="s">
        <v>26</v>
      </c>
      <c r="F707" s="100"/>
      <c r="G707" s="136" t="s">
        <v>363</v>
      </c>
      <c r="H707" s="182">
        <v>1</v>
      </c>
      <c r="I707" s="187">
        <f>J707</f>
        <v>275000</v>
      </c>
      <c r="J707" s="360">
        <v>275000</v>
      </c>
      <c r="K707" s="22" t="s">
        <v>543</v>
      </c>
      <c r="L707" s="22" t="s">
        <v>108</v>
      </c>
    </row>
    <row r="708" spans="1:14" ht="63.75" hidden="1" customHeight="1" outlineLevel="1" x14ac:dyDescent="0.25">
      <c r="A708" s="117">
        <v>4</v>
      </c>
      <c r="B708" s="172" t="s">
        <v>179</v>
      </c>
      <c r="C708" s="197" t="s">
        <v>527</v>
      </c>
      <c r="D708" s="270" t="s">
        <v>675</v>
      </c>
      <c r="E708" s="21" t="s">
        <v>26</v>
      </c>
      <c r="F708" s="100"/>
      <c r="G708" s="136" t="s">
        <v>363</v>
      </c>
      <c r="H708" s="136">
        <v>1</v>
      </c>
      <c r="I708" s="165">
        <f>J708/H708</f>
        <v>3119999.9999999995</v>
      </c>
      <c r="J708" s="297">
        <v>3119999.9999999995</v>
      </c>
      <c r="K708" s="22" t="s">
        <v>980</v>
      </c>
      <c r="L708" s="22" t="s">
        <v>108</v>
      </c>
    </row>
    <row r="709" spans="1:14" hidden="1" collapsed="1" x14ac:dyDescent="0.25">
      <c r="A709" s="20">
        <v>5</v>
      </c>
      <c r="B709" s="155" t="s">
        <v>1017</v>
      </c>
      <c r="C709" s="361"/>
      <c r="D709" s="361"/>
      <c r="E709" s="361"/>
      <c r="F709" s="361"/>
      <c r="G709" s="361"/>
      <c r="H709" s="361"/>
      <c r="I709" s="362"/>
      <c r="J709" s="116">
        <f>SUM(J710:J759)</f>
        <v>4176125.2</v>
      </c>
      <c r="K709" s="414"/>
      <c r="L709" s="415"/>
      <c r="N709" s="99"/>
    </row>
    <row r="710" spans="1:14" ht="31.5" outlineLevel="1" x14ac:dyDescent="0.25">
      <c r="A710" s="241">
        <v>1</v>
      </c>
      <c r="B710" s="287" t="s">
        <v>413</v>
      </c>
      <c r="C710" s="197" t="s">
        <v>527</v>
      </c>
      <c r="D710" s="261" t="s">
        <v>675</v>
      </c>
      <c r="E710" s="21" t="s">
        <v>26</v>
      </c>
      <c r="F710" s="100"/>
      <c r="G710" s="136" t="s">
        <v>37</v>
      </c>
      <c r="H710" s="136">
        <v>37</v>
      </c>
      <c r="I710" s="165">
        <v>3500</v>
      </c>
      <c r="J710" s="205">
        <v>138306</v>
      </c>
      <c r="K710" s="22" t="s">
        <v>226</v>
      </c>
      <c r="L710" s="22" t="s">
        <v>108</v>
      </c>
    </row>
    <row r="711" spans="1:14" ht="31.5" outlineLevel="1" x14ac:dyDescent="0.25">
      <c r="A711" s="241">
        <v>2</v>
      </c>
      <c r="B711" s="287" t="s">
        <v>414</v>
      </c>
      <c r="C711" s="197" t="s">
        <v>527</v>
      </c>
      <c r="D711" s="261" t="s">
        <v>675</v>
      </c>
      <c r="E711" s="21" t="s">
        <v>26</v>
      </c>
      <c r="F711" s="100"/>
      <c r="G711" s="136" t="s">
        <v>37</v>
      </c>
      <c r="H711" s="136">
        <v>15</v>
      </c>
      <c r="I711" s="165">
        <v>3500</v>
      </c>
      <c r="J711" s="205">
        <v>56070</v>
      </c>
      <c r="K711" s="22" t="s">
        <v>226</v>
      </c>
      <c r="L711" s="22" t="s">
        <v>108</v>
      </c>
    </row>
    <row r="712" spans="1:14" ht="31.5" outlineLevel="1" x14ac:dyDescent="0.25">
      <c r="A712" s="241">
        <v>3</v>
      </c>
      <c r="B712" s="294" t="s">
        <v>415</v>
      </c>
      <c r="C712" s="197" t="s">
        <v>527</v>
      </c>
      <c r="D712" s="261" t="s">
        <v>675</v>
      </c>
      <c r="E712" s="21" t="s">
        <v>26</v>
      </c>
      <c r="F712" s="100"/>
      <c r="G712" s="136" t="s">
        <v>37</v>
      </c>
      <c r="H712" s="136">
        <v>16</v>
      </c>
      <c r="I712" s="165">
        <v>3500</v>
      </c>
      <c r="J712" s="205">
        <v>59808</v>
      </c>
      <c r="K712" s="22" t="s">
        <v>226</v>
      </c>
      <c r="L712" s="22" t="s">
        <v>108</v>
      </c>
    </row>
    <row r="713" spans="1:14" ht="31.5" outlineLevel="1" x14ac:dyDescent="0.25">
      <c r="A713" s="241">
        <v>4</v>
      </c>
      <c r="B713" s="294" t="s">
        <v>416</v>
      </c>
      <c r="C713" s="197" t="s">
        <v>527</v>
      </c>
      <c r="D713" s="261" t="s">
        <v>675</v>
      </c>
      <c r="E713" s="21" t="s">
        <v>26</v>
      </c>
      <c r="F713" s="100"/>
      <c r="G713" s="136" t="s">
        <v>37</v>
      </c>
      <c r="H713" s="136">
        <v>2</v>
      </c>
      <c r="I713" s="165">
        <v>3500</v>
      </c>
      <c r="J713" s="205">
        <v>7476</v>
      </c>
      <c r="K713" s="22" t="s">
        <v>226</v>
      </c>
      <c r="L713" s="22" t="s">
        <v>108</v>
      </c>
    </row>
    <row r="714" spans="1:14" ht="31.5" outlineLevel="1" x14ac:dyDescent="0.25">
      <c r="A714" s="241">
        <v>5</v>
      </c>
      <c r="B714" s="287" t="s">
        <v>417</v>
      </c>
      <c r="C714" s="197" t="s">
        <v>527</v>
      </c>
      <c r="D714" s="261" t="s">
        <v>675</v>
      </c>
      <c r="E714" s="21" t="s">
        <v>26</v>
      </c>
      <c r="F714" s="100"/>
      <c r="G714" s="136" t="s">
        <v>37</v>
      </c>
      <c r="H714" s="136">
        <v>12</v>
      </c>
      <c r="I714" s="165">
        <v>3500</v>
      </c>
      <c r="J714" s="205">
        <v>44856</v>
      </c>
      <c r="K714" s="22" t="s">
        <v>226</v>
      </c>
      <c r="L714" s="22" t="s">
        <v>108</v>
      </c>
    </row>
    <row r="715" spans="1:14" ht="31.5" outlineLevel="1" x14ac:dyDescent="0.25">
      <c r="A715" s="241">
        <v>6</v>
      </c>
      <c r="B715" s="294" t="s">
        <v>1014</v>
      </c>
      <c r="C715" s="197" t="s">
        <v>527</v>
      </c>
      <c r="D715" s="261" t="s">
        <v>675</v>
      </c>
      <c r="E715" s="21" t="s">
        <v>26</v>
      </c>
      <c r="F715" s="100"/>
      <c r="G715" s="136" t="s">
        <v>37</v>
      </c>
      <c r="H715" s="136">
        <v>15</v>
      </c>
      <c r="I715" s="165">
        <v>3500</v>
      </c>
      <c r="J715" s="205">
        <v>56070</v>
      </c>
      <c r="K715" s="22" t="s">
        <v>226</v>
      </c>
      <c r="L715" s="22" t="s">
        <v>108</v>
      </c>
    </row>
    <row r="716" spans="1:14" ht="31.5" outlineLevel="1" x14ac:dyDescent="0.25">
      <c r="A716" s="241">
        <v>7</v>
      </c>
      <c r="B716" s="287" t="s">
        <v>418</v>
      </c>
      <c r="C716" s="197" t="s">
        <v>527</v>
      </c>
      <c r="D716" s="261" t="s">
        <v>675</v>
      </c>
      <c r="E716" s="21" t="s">
        <v>26</v>
      </c>
      <c r="F716" s="100"/>
      <c r="G716" s="136" t="s">
        <v>37</v>
      </c>
      <c r="H716" s="136">
        <v>10</v>
      </c>
      <c r="I716" s="165">
        <v>3500</v>
      </c>
      <c r="J716" s="205">
        <v>37380</v>
      </c>
      <c r="K716" s="22" t="s">
        <v>226</v>
      </c>
      <c r="L716" s="22" t="s">
        <v>108</v>
      </c>
    </row>
    <row r="717" spans="1:14" ht="31.5" outlineLevel="1" x14ac:dyDescent="0.25">
      <c r="A717" s="241">
        <v>8</v>
      </c>
      <c r="B717" s="287" t="s">
        <v>1015</v>
      </c>
      <c r="C717" s="197" t="s">
        <v>527</v>
      </c>
      <c r="D717" s="261" t="s">
        <v>675</v>
      </c>
      <c r="E717" s="21" t="s">
        <v>26</v>
      </c>
      <c r="F717" s="100"/>
      <c r="G717" s="136" t="s">
        <v>37</v>
      </c>
      <c r="H717" s="136">
        <v>14</v>
      </c>
      <c r="I717" s="165">
        <v>3500</v>
      </c>
      <c r="J717" s="205">
        <v>52332</v>
      </c>
      <c r="K717" s="22" t="s">
        <v>226</v>
      </c>
      <c r="L717" s="22" t="s">
        <v>108</v>
      </c>
    </row>
    <row r="718" spans="1:14" ht="31.5" outlineLevel="1" x14ac:dyDescent="0.25">
      <c r="A718" s="241">
        <v>9</v>
      </c>
      <c r="B718" s="294" t="s">
        <v>505</v>
      </c>
      <c r="C718" s="197" t="s">
        <v>527</v>
      </c>
      <c r="D718" s="261" t="s">
        <v>675</v>
      </c>
      <c r="E718" s="21" t="s">
        <v>26</v>
      </c>
      <c r="F718" s="100"/>
      <c r="G718" s="136" t="s">
        <v>37</v>
      </c>
      <c r="H718" s="136">
        <v>29</v>
      </c>
      <c r="I718" s="165">
        <v>3500</v>
      </c>
      <c r="J718" s="205">
        <v>108402</v>
      </c>
      <c r="K718" s="22" t="s">
        <v>226</v>
      </c>
      <c r="L718" s="22" t="s">
        <v>108</v>
      </c>
    </row>
    <row r="719" spans="1:14" ht="31.5" outlineLevel="1" x14ac:dyDescent="0.25">
      <c r="A719" s="241">
        <v>10</v>
      </c>
      <c r="B719" s="294" t="s">
        <v>1016</v>
      </c>
      <c r="C719" s="197" t="s">
        <v>527</v>
      </c>
      <c r="D719" s="261" t="s">
        <v>675</v>
      </c>
      <c r="E719" s="21" t="s">
        <v>26</v>
      </c>
      <c r="F719" s="100"/>
      <c r="G719" s="136" t="s">
        <v>37</v>
      </c>
      <c r="H719" s="136">
        <v>100</v>
      </c>
      <c r="I719" s="165">
        <v>4000</v>
      </c>
      <c r="J719" s="205">
        <v>427200</v>
      </c>
      <c r="K719" s="22" t="s">
        <v>226</v>
      </c>
      <c r="L719" s="22" t="s">
        <v>108</v>
      </c>
    </row>
    <row r="720" spans="1:14" ht="31.5" outlineLevel="1" x14ac:dyDescent="0.25">
      <c r="A720" s="241">
        <v>11</v>
      </c>
      <c r="B720" s="287" t="s">
        <v>506</v>
      </c>
      <c r="C720" s="197" t="s">
        <v>527</v>
      </c>
      <c r="D720" s="261" t="s">
        <v>675</v>
      </c>
      <c r="E720" s="21" t="s">
        <v>26</v>
      </c>
      <c r="F720" s="100"/>
      <c r="G720" s="136" t="s">
        <v>37</v>
      </c>
      <c r="H720" s="136">
        <v>10</v>
      </c>
      <c r="I720" s="165">
        <v>3500</v>
      </c>
      <c r="J720" s="205">
        <v>37380</v>
      </c>
      <c r="K720" s="22" t="s">
        <v>226</v>
      </c>
      <c r="L720" s="22" t="s">
        <v>108</v>
      </c>
    </row>
    <row r="721" spans="1:12" ht="31.5" outlineLevel="1" x14ac:dyDescent="0.25">
      <c r="A721" s="241">
        <v>12</v>
      </c>
      <c r="B721" s="287" t="s">
        <v>1013</v>
      </c>
      <c r="C721" s="197" t="s">
        <v>527</v>
      </c>
      <c r="D721" s="261" t="s">
        <v>675</v>
      </c>
      <c r="E721" s="21" t="s">
        <v>26</v>
      </c>
      <c r="F721" s="100"/>
      <c r="G721" s="136" t="s">
        <v>37</v>
      </c>
      <c r="H721" s="136">
        <v>2</v>
      </c>
      <c r="I721" s="165">
        <v>24192</v>
      </c>
      <c r="J721" s="205">
        <v>48384</v>
      </c>
      <c r="K721" s="22" t="s">
        <v>226</v>
      </c>
      <c r="L721" s="22" t="s">
        <v>108</v>
      </c>
    </row>
    <row r="722" spans="1:12" ht="31.5" outlineLevel="1" x14ac:dyDescent="0.25">
      <c r="A722" s="241">
        <v>13</v>
      </c>
      <c r="B722" s="287" t="s">
        <v>1012</v>
      </c>
      <c r="C722" s="197" t="s">
        <v>527</v>
      </c>
      <c r="D722" s="261" t="s">
        <v>675</v>
      </c>
      <c r="E722" s="21" t="s">
        <v>26</v>
      </c>
      <c r="F722" s="100"/>
      <c r="G722" s="136" t="s">
        <v>37</v>
      </c>
      <c r="H722" s="136">
        <v>5</v>
      </c>
      <c r="I722" s="165">
        <v>27418</v>
      </c>
      <c r="J722" s="205">
        <v>137090</v>
      </c>
      <c r="K722" s="22" t="s">
        <v>226</v>
      </c>
      <c r="L722" s="22" t="s">
        <v>108</v>
      </c>
    </row>
    <row r="723" spans="1:12" ht="31.5" outlineLevel="1" x14ac:dyDescent="0.25">
      <c r="A723" s="241">
        <v>14</v>
      </c>
      <c r="B723" s="294" t="s">
        <v>1011</v>
      </c>
      <c r="C723" s="197" t="s">
        <v>527</v>
      </c>
      <c r="D723" s="261" t="s">
        <v>675</v>
      </c>
      <c r="E723" s="21" t="s">
        <v>26</v>
      </c>
      <c r="F723" s="100"/>
      <c r="G723" s="136" t="s">
        <v>37</v>
      </c>
      <c r="H723" s="136">
        <v>5</v>
      </c>
      <c r="I723" s="165">
        <v>27418</v>
      </c>
      <c r="J723" s="205">
        <v>137090</v>
      </c>
      <c r="K723" s="22" t="s">
        <v>226</v>
      </c>
      <c r="L723" s="22" t="s">
        <v>108</v>
      </c>
    </row>
    <row r="724" spans="1:12" ht="31.5" outlineLevel="1" x14ac:dyDescent="0.25">
      <c r="A724" s="241">
        <v>15</v>
      </c>
      <c r="B724" s="294" t="s">
        <v>1010</v>
      </c>
      <c r="C724" s="197" t="s">
        <v>527</v>
      </c>
      <c r="D724" s="261" t="s">
        <v>675</v>
      </c>
      <c r="E724" s="21" t="s">
        <v>26</v>
      </c>
      <c r="F724" s="100"/>
      <c r="G724" s="136" t="s">
        <v>37</v>
      </c>
      <c r="H724" s="136">
        <v>5</v>
      </c>
      <c r="I724" s="165">
        <v>27418</v>
      </c>
      <c r="J724" s="205">
        <v>137090</v>
      </c>
      <c r="K724" s="22" t="s">
        <v>226</v>
      </c>
      <c r="L724" s="22" t="s">
        <v>108</v>
      </c>
    </row>
    <row r="725" spans="1:12" ht="31.5" outlineLevel="1" x14ac:dyDescent="0.25">
      <c r="A725" s="241">
        <v>16</v>
      </c>
      <c r="B725" s="287" t="s">
        <v>1009</v>
      </c>
      <c r="C725" s="197" t="s">
        <v>527</v>
      </c>
      <c r="D725" s="261" t="s">
        <v>675</v>
      </c>
      <c r="E725" s="21" t="s">
        <v>26</v>
      </c>
      <c r="F725" s="100"/>
      <c r="G725" s="136" t="s">
        <v>37</v>
      </c>
      <c r="H725" s="136">
        <v>5</v>
      </c>
      <c r="I725" s="165">
        <v>17740</v>
      </c>
      <c r="J725" s="205">
        <v>88700</v>
      </c>
      <c r="K725" s="22" t="s">
        <v>226</v>
      </c>
      <c r="L725" s="22" t="s">
        <v>108</v>
      </c>
    </row>
    <row r="726" spans="1:12" ht="31.5" outlineLevel="1" x14ac:dyDescent="0.25">
      <c r="A726" s="241">
        <v>17</v>
      </c>
      <c r="B726" s="294" t="s">
        <v>1008</v>
      </c>
      <c r="C726" s="197" t="s">
        <v>527</v>
      </c>
      <c r="D726" s="261" t="s">
        <v>675</v>
      </c>
      <c r="E726" s="21" t="s">
        <v>26</v>
      </c>
      <c r="F726" s="100"/>
      <c r="G726" s="136" t="s">
        <v>37</v>
      </c>
      <c r="H726" s="136">
        <v>5</v>
      </c>
      <c r="I726" s="165">
        <v>27418</v>
      </c>
      <c r="J726" s="205">
        <v>137090</v>
      </c>
      <c r="K726" s="22" t="s">
        <v>226</v>
      </c>
      <c r="L726" s="22" t="s">
        <v>108</v>
      </c>
    </row>
    <row r="727" spans="1:12" ht="31.5" outlineLevel="1" x14ac:dyDescent="0.25">
      <c r="A727" s="241">
        <v>18</v>
      </c>
      <c r="B727" s="287" t="s">
        <v>1007</v>
      </c>
      <c r="C727" s="197" t="s">
        <v>527</v>
      </c>
      <c r="D727" s="261" t="s">
        <v>675</v>
      </c>
      <c r="E727" s="21" t="s">
        <v>26</v>
      </c>
      <c r="F727" s="100"/>
      <c r="G727" s="136" t="s">
        <v>37</v>
      </c>
      <c r="H727" s="136">
        <v>1</v>
      </c>
      <c r="I727" s="165">
        <v>24192</v>
      </c>
      <c r="J727" s="205">
        <v>24192</v>
      </c>
      <c r="K727" s="22" t="s">
        <v>226</v>
      </c>
      <c r="L727" s="22" t="s">
        <v>108</v>
      </c>
    </row>
    <row r="728" spans="1:12" ht="31.5" outlineLevel="1" x14ac:dyDescent="0.25">
      <c r="A728" s="241">
        <v>19</v>
      </c>
      <c r="B728" s="287" t="s">
        <v>1006</v>
      </c>
      <c r="C728" s="197" t="s">
        <v>527</v>
      </c>
      <c r="D728" s="261" t="s">
        <v>675</v>
      </c>
      <c r="E728" s="21" t="s">
        <v>26</v>
      </c>
      <c r="F728" s="100"/>
      <c r="G728" s="136" t="s">
        <v>37</v>
      </c>
      <c r="H728" s="136">
        <v>1</v>
      </c>
      <c r="I728" s="165">
        <v>24192</v>
      </c>
      <c r="J728" s="205">
        <v>24192</v>
      </c>
      <c r="K728" s="22" t="s">
        <v>226</v>
      </c>
      <c r="L728" s="22" t="s">
        <v>108</v>
      </c>
    </row>
    <row r="729" spans="1:12" ht="31.5" outlineLevel="1" x14ac:dyDescent="0.25">
      <c r="A729" s="241">
        <v>20</v>
      </c>
      <c r="B729" s="294" t="s">
        <v>1005</v>
      </c>
      <c r="C729" s="197" t="s">
        <v>527</v>
      </c>
      <c r="D729" s="261" t="s">
        <v>675</v>
      </c>
      <c r="E729" s="21" t="s">
        <v>26</v>
      </c>
      <c r="F729" s="100"/>
      <c r="G729" s="136" t="s">
        <v>37</v>
      </c>
      <c r="H729" s="136">
        <v>5</v>
      </c>
      <c r="I729" s="165">
        <v>24192</v>
      </c>
      <c r="J729" s="205">
        <v>120960</v>
      </c>
      <c r="K729" s="22" t="s">
        <v>226</v>
      </c>
      <c r="L729" s="22" t="s">
        <v>108</v>
      </c>
    </row>
    <row r="730" spans="1:12" ht="31.5" outlineLevel="1" x14ac:dyDescent="0.25">
      <c r="A730" s="241">
        <v>21</v>
      </c>
      <c r="B730" s="294" t="s">
        <v>1004</v>
      </c>
      <c r="C730" s="197" t="s">
        <v>527</v>
      </c>
      <c r="D730" s="261" t="s">
        <v>675</v>
      </c>
      <c r="E730" s="21" t="s">
        <v>26</v>
      </c>
      <c r="F730" s="100"/>
      <c r="G730" s="136" t="s">
        <v>37</v>
      </c>
      <c r="H730" s="136">
        <v>1</v>
      </c>
      <c r="I730" s="165">
        <v>5973</v>
      </c>
      <c r="J730" s="205">
        <v>5973</v>
      </c>
      <c r="K730" s="22" t="s">
        <v>226</v>
      </c>
      <c r="L730" s="22" t="s">
        <v>108</v>
      </c>
    </row>
    <row r="731" spans="1:12" ht="31.5" outlineLevel="1" x14ac:dyDescent="0.25">
      <c r="A731" s="241">
        <v>22</v>
      </c>
      <c r="B731" s="287" t="s">
        <v>1003</v>
      </c>
      <c r="C731" s="197" t="s">
        <v>527</v>
      </c>
      <c r="D731" s="261" t="s">
        <v>675</v>
      </c>
      <c r="E731" s="21" t="s">
        <v>26</v>
      </c>
      <c r="F731" s="100"/>
      <c r="G731" s="136" t="s">
        <v>37</v>
      </c>
      <c r="H731" s="136">
        <v>1</v>
      </c>
      <c r="I731" s="165">
        <v>27418</v>
      </c>
      <c r="J731" s="205">
        <v>27418</v>
      </c>
      <c r="K731" s="22" t="s">
        <v>226</v>
      </c>
      <c r="L731" s="22" t="s">
        <v>108</v>
      </c>
    </row>
    <row r="732" spans="1:12" ht="31.5" outlineLevel="1" x14ac:dyDescent="0.25">
      <c r="A732" s="241">
        <v>23</v>
      </c>
      <c r="B732" s="298" t="s">
        <v>1002</v>
      </c>
      <c r="C732" s="197" t="s">
        <v>527</v>
      </c>
      <c r="D732" s="261" t="s">
        <v>675</v>
      </c>
      <c r="E732" s="21" t="s">
        <v>26</v>
      </c>
      <c r="F732" s="100"/>
      <c r="G732" s="136" t="s">
        <v>37</v>
      </c>
      <c r="H732" s="299">
        <v>6</v>
      </c>
      <c r="I732" s="300">
        <v>27418</v>
      </c>
      <c r="J732" s="301">
        <v>164508</v>
      </c>
      <c r="K732" s="22" t="s">
        <v>226</v>
      </c>
      <c r="L732" s="22" t="s">
        <v>108</v>
      </c>
    </row>
    <row r="733" spans="1:12" ht="31.5" outlineLevel="1" x14ac:dyDescent="0.25">
      <c r="A733" s="241">
        <v>24</v>
      </c>
      <c r="B733" s="298" t="s">
        <v>1001</v>
      </c>
      <c r="C733" s="197" t="s">
        <v>527</v>
      </c>
      <c r="D733" s="261" t="s">
        <v>675</v>
      </c>
      <c r="E733" s="21" t="s">
        <v>26</v>
      </c>
      <c r="F733" s="100"/>
      <c r="G733" s="136" t="s">
        <v>37</v>
      </c>
      <c r="H733" s="302">
        <v>3</v>
      </c>
      <c r="I733" s="146">
        <v>24192</v>
      </c>
      <c r="J733" s="301">
        <v>72576</v>
      </c>
      <c r="K733" s="22" t="s">
        <v>226</v>
      </c>
      <c r="L733" s="22" t="s">
        <v>108</v>
      </c>
    </row>
    <row r="734" spans="1:12" ht="31.5" outlineLevel="1" x14ac:dyDescent="0.25">
      <c r="A734" s="241">
        <v>25</v>
      </c>
      <c r="B734" s="298" t="s">
        <v>1000</v>
      </c>
      <c r="C734" s="197" t="s">
        <v>527</v>
      </c>
      <c r="D734" s="261" t="s">
        <v>675</v>
      </c>
      <c r="E734" s="21" t="s">
        <v>26</v>
      </c>
      <c r="F734" s="100"/>
      <c r="G734" s="136" t="s">
        <v>37</v>
      </c>
      <c r="H734" s="302">
        <v>1</v>
      </c>
      <c r="I734" s="146">
        <v>8000</v>
      </c>
      <c r="J734" s="301">
        <v>8544</v>
      </c>
      <c r="K734" s="22" t="s">
        <v>226</v>
      </c>
      <c r="L734" s="22" t="s">
        <v>108</v>
      </c>
    </row>
    <row r="735" spans="1:12" ht="31.5" outlineLevel="1" x14ac:dyDescent="0.25">
      <c r="A735" s="241">
        <v>26</v>
      </c>
      <c r="B735" s="298" t="s">
        <v>999</v>
      </c>
      <c r="C735" s="197" t="s">
        <v>527</v>
      </c>
      <c r="D735" s="261" t="s">
        <v>675</v>
      </c>
      <c r="E735" s="21" t="s">
        <v>26</v>
      </c>
      <c r="F735" s="100"/>
      <c r="G735" s="136" t="s">
        <v>37</v>
      </c>
      <c r="H735" s="302">
        <v>1</v>
      </c>
      <c r="I735" s="146">
        <v>86858</v>
      </c>
      <c r="J735" s="301">
        <v>86858</v>
      </c>
      <c r="K735" s="22" t="s">
        <v>226</v>
      </c>
      <c r="L735" s="22" t="s">
        <v>108</v>
      </c>
    </row>
    <row r="736" spans="1:12" ht="31.5" outlineLevel="1" x14ac:dyDescent="0.25">
      <c r="A736" s="241">
        <v>27</v>
      </c>
      <c r="B736" s="298" t="s">
        <v>998</v>
      </c>
      <c r="C736" s="197" t="s">
        <v>527</v>
      </c>
      <c r="D736" s="261" t="s">
        <v>675</v>
      </c>
      <c r="E736" s="21" t="s">
        <v>26</v>
      </c>
      <c r="F736" s="100"/>
      <c r="G736" s="136" t="s">
        <v>37</v>
      </c>
      <c r="H736" s="302">
        <v>1</v>
      </c>
      <c r="I736" s="146">
        <v>37974</v>
      </c>
      <c r="J736" s="301">
        <v>37974</v>
      </c>
      <c r="K736" s="22" t="s">
        <v>226</v>
      </c>
      <c r="L736" s="22" t="s">
        <v>108</v>
      </c>
    </row>
    <row r="737" spans="1:12" ht="31.5" outlineLevel="1" x14ac:dyDescent="0.25">
      <c r="A737" s="241">
        <v>28</v>
      </c>
      <c r="B737" s="298" t="s">
        <v>997</v>
      </c>
      <c r="C737" s="197" t="s">
        <v>527</v>
      </c>
      <c r="D737" s="261" t="s">
        <v>675</v>
      </c>
      <c r="E737" s="21" t="s">
        <v>26</v>
      </c>
      <c r="F737" s="100"/>
      <c r="G737" s="136" t="s">
        <v>37</v>
      </c>
      <c r="H737" s="302">
        <v>2</v>
      </c>
      <c r="I737" s="146">
        <v>13655</v>
      </c>
      <c r="J737" s="301">
        <v>27310</v>
      </c>
      <c r="K737" s="22" t="s">
        <v>226</v>
      </c>
      <c r="L737" s="22" t="s">
        <v>108</v>
      </c>
    </row>
    <row r="738" spans="1:12" ht="31.5" outlineLevel="1" x14ac:dyDescent="0.25">
      <c r="A738" s="241">
        <v>29</v>
      </c>
      <c r="B738" s="298" t="s">
        <v>996</v>
      </c>
      <c r="C738" s="197" t="s">
        <v>527</v>
      </c>
      <c r="D738" s="261" t="s">
        <v>675</v>
      </c>
      <c r="E738" s="21" t="s">
        <v>26</v>
      </c>
      <c r="F738" s="100"/>
      <c r="G738" s="136" t="s">
        <v>37</v>
      </c>
      <c r="H738" s="302">
        <v>2</v>
      </c>
      <c r="I738" s="146">
        <v>24000</v>
      </c>
      <c r="J738" s="301">
        <v>51264</v>
      </c>
      <c r="K738" s="22" t="s">
        <v>226</v>
      </c>
      <c r="L738" s="22" t="s">
        <v>108</v>
      </c>
    </row>
    <row r="739" spans="1:12" ht="31.5" outlineLevel="1" x14ac:dyDescent="0.25">
      <c r="A739" s="241">
        <v>30</v>
      </c>
      <c r="B739" s="298" t="s">
        <v>217</v>
      </c>
      <c r="C739" s="197" t="s">
        <v>527</v>
      </c>
      <c r="D739" s="261" t="s">
        <v>675</v>
      </c>
      <c r="E739" s="21" t="s">
        <v>26</v>
      </c>
      <c r="F739" s="100"/>
      <c r="G739" s="136" t="s">
        <v>37</v>
      </c>
      <c r="H739" s="302">
        <v>1</v>
      </c>
      <c r="I739" s="146">
        <v>27612</v>
      </c>
      <c r="J739" s="301">
        <v>27612</v>
      </c>
      <c r="K739" s="22" t="s">
        <v>226</v>
      </c>
      <c r="L739" s="22" t="s">
        <v>108</v>
      </c>
    </row>
    <row r="740" spans="1:12" ht="31.5" outlineLevel="1" x14ac:dyDescent="0.25">
      <c r="A740" s="241">
        <v>31</v>
      </c>
      <c r="B740" s="298" t="s">
        <v>995</v>
      </c>
      <c r="C740" s="197" t="s">
        <v>527</v>
      </c>
      <c r="D740" s="261" t="s">
        <v>675</v>
      </c>
      <c r="E740" s="21" t="s">
        <v>26</v>
      </c>
      <c r="F740" s="100"/>
      <c r="G740" s="136" t="s">
        <v>37</v>
      </c>
      <c r="H740" s="302">
        <v>1</v>
      </c>
      <c r="I740" s="146">
        <v>28000</v>
      </c>
      <c r="J740" s="301">
        <v>29904</v>
      </c>
      <c r="K740" s="22" t="s">
        <v>226</v>
      </c>
      <c r="L740" s="22" t="s">
        <v>108</v>
      </c>
    </row>
    <row r="741" spans="1:12" ht="31.5" outlineLevel="1" x14ac:dyDescent="0.25">
      <c r="A741" s="241">
        <v>32</v>
      </c>
      <c r="B741" s="298" t="s">
        <v>219</v>
      </c>
      <c r="C741" s="197" t="s">
        <v>527</v>
      </c>
      <c r="D741" s="261" t="s">
        <v>675</v>
      </c>
      <c r="E741" s="21" t="s">
        <v>26</v>
      </c>
      <c r="F741" s="100"/>
      <c r="G741" s="136" t="s">
        <v>37</v>
      </c>
      <c r="H741" s="302">
        <v>2</v>
      </c>
      <c r="I741" s="146">
        <v>28000</v>
      </c>
      <c r="J741" s="301">
        <v>59808</v>
      </c>
      <c r="K741" s="22" t="s">
        <v>226</v>
      </c>
      <c r="L741" s="22" t="s">
        <v>108</v>
      </c>
    </row>
    <row r="742" spans="1:12" ht="31.5" outlineLevel="1" x14ac:dyDescent="0.25">
      <c r="A742" s="241">
        <v>33</v>
      </c>
      <c r="B742" s="298" t="s">
        <v>220</v>
      </c>
      <c r="C742" s="197" t="s">
        <v>527</v>
      </c>
      <c r="D742" s="261" t="s">
        <v>675</v>
      </c>
      <c r="E742" s="21" t="s">
        <v>26</v>
      </c>
      <c r="F742" s="100"/>
      <c r="G742" s="136" t="s">
        <v>37</v>
      </c>
      <c r="H742" s="302">
        <v>5</v>
      </c>
      <c r="I742" s="146">
        <v>28000</v>
      </c>
      <c r="J742" s="301">
        <v>149520</v>
      </c>
      <c r="K742" s="22" t="s">
        <v>226</v>
      </c>
      <c r="L742" s="22" t="s">
        <v>108</v>
      </c>
    </row>
    <row r="743" spans="1:12" ht="31.5" outlineLevel="1" x14ac:dyDescent="0.25">
      <c r="A743" s="241">
        <v>34</v>
      </c>
      <c r="B743" s="298" t="s">
        <v>221</v>
      </c>
      <c r="C743" s="197" t="s">
        <v>527</v>
      </c>
      <c r="D743" s="261" t="s">
        <v>675</v>
      </c>
      <c r="E743" s="21" t="s">
        <v>26</v>
      </c>
      <c r="F743" s="100"/>
      <c r="G743" s="136" t="s">
        <v>37</v>
      </c>
      <c r="H743" s="302">
        <v>3</v>
      </c>
      <c r="I743" s="146">
        <v>28000</v>
      </c>
      <c r="J743" s="301">
        <v>89712</v>
      </c>
      <c r="K743" s="22" t="s">
        <v>226</v>
      </c>
      <c r="L743" s="22" t="s">
        <v>108</v>
      </c>
    </row>
    <row r="744" spans="1:12" ht="31.5" outlineLevel="1" x14ac:dyDescent="0.25">
      <c r="A744" s="241">
        <v>35</v>
      </c>
      <c r="B744" s="298" t="s">
        <v>994</v>
      </c>
      <c r="C744" s="197" t="s">
        <v>527</v>
      </c>
      <c r="D744" s="261" t="s">
        <v>675</v>
      </c>
      <c r="E744" s="21" t="s">
        <v>26</v>
      </c>
      <c r="F744" s="100"/>
      <c r="G744" s="136" t="s">
        <v>37</v>
      </c>
      <c r="H744" s="302">
        <v>2</v>
      </c>
      <c r="I744" s="146">
        <v>24000</v>
      </c>
      <c r="J744" s="301">
        <v>51264</v>
      </c>
      <c r="K744" s="22" t="s">
        <v>226</v>
      </c>
      <c r="L744" s="22" t="s">
        <v>108</v>
      </c>
    </row>
    <row r="745" spans="1:12" ht="31.5" outlineLevel="1" x14ac:dyDescent="0.25">
      <c r="A745" s="241">
        <v>36</v>
      </c>
      <c r="B745" s="298" t="s">
        <v>993</v>
      </c>
      <c r="C745" s="197" t="s">
        <v>527</v>
      </c>
      <c r="D745" s="261" t="s">
        <v>675</v>
      </c>
      <c r="E745" s="21" t="s">
        <v>26</v>
      </c>
      <c r="F745" s="100"/>
      <c r="G745" s="136" t="s">
        <v>37</v>
      </c>
      <c r="H745" s="302">
        <v>4</v>
      </c>
      <c r="I745" s="146">
        <v>18725</v>
      </c>
      <c r="J745" s="301">
        <v>79993.200000000012</v>
      </c>
      <c r="K745" s="22" t="s">
        <v>226</v>
      </c>
      <c r="L745" s="22" t="s">
        <v>108</v>
      </c>
    </row>
    <row r="746" spans="1:12" ht="31.5" outlineLevel="1" x14ac:dyDescent="0.25">
      <c r="A746" s="241">
        <v>37</v>
      </c>
      <c r="B746" s="287" t="s">
        <v>419</v>
      </c>
      <c r="C746" s="197" t="s">
        <v>527</v>
      </c>
      <c r="D746" s="261" t="s">
        <v>675</v>
      </c>
      <c r="E746" s="21" t="s">
        <v>26</v>
      </c>
      <c r="F746" s="100"/>
      <c r="G746" s="136" t="s">
        <v>37</v>
      </c>
      <c r="H746" s="302">
        <v>2</v>
      </c>
      <c r="I746" s="146">
        <v>144655</v>
      </c>
      <c r="J746" s="301">
        <v>289310</v>
      </c>
      <c r="K746" s="22" t="s">
        <v>226</v>
      </c>
      <c r="L746" s="22" t="s">
        <v>108</v>
      </c>
    </row>
    <row r="747" spans="1:12" ht="31.5" outlineLevel="1" x14ac:dyDescent="0.25">
      <c r="A747" s="241">
        <v>38</v>
      </c>
      <c r="B747" s="298" t="s">
        <v>507</v>
      </c>
      <c r="C747" s="197" t="s">
        <v>527</v>
      </c>
      <c r="D747" s="261" t="s">
        <v>675</v>
      </c>
      <c r="E747" s="21" t="s">
        <v>26</v>
      </c>
      <c r="F747" s="100"/>
      <c r="G747" s="136" t="s">
        <v>37</v>
      </c>
      <c r="H747" s="302">
        <v>1</v>
      </c>
      <c r="I747" s="146">
        <v>260200</v>
      </c>
      <c r="J747" s="301">
        <v>260200</v>
      </c>
      <c r="K747" s="22" t="s">
        <v>226</v>
      </c>
      <c r="L747" s="22" t="s">
        <v>108</v>
      </c>
    </row>
    <row r="748" spans="1:12" ht="31.5" outlineLevel="1" x14ac:dyDescent="0.25">
      <c r="A748" s="241">
        <v>39</v>
      </c>
      <c r="B748" s="303" t="s">
        <v>508</v>
      </c>
      <c r="C748" s="197" t="s">
        <v>527</v>
      </c>
      <c r="D748" s="261" t="s">
        <v>675</v>
      </c>
      <c r="E748" s="21" t="s">
        <v>26</v>
      </c>
      <c r="F748" s="100"/>
      <c r="G748" s="136" t="s">
        <v>37</v>
      </c>
      <c r="H748" s="136">
        <v>1</v>
      </c>
      <c r="I748" s="146">
        <v>86858</v>
      </c>
      <c r="J748" s="301">
        <v>86858</v>
      </c>
      <c r="K748" s="22" t="s">
        <v>226</v>
      </c>
      <c r="L748" s="22" t="s">
        <v>108</v>
      </c>
    </row>
    <row r="749" spans="1:12" ht="31.5" outlineLevel="1" x14ac:dyDescent="0.25">
      <c r="A749" s="241">
        <v>40</v>
      </c>
      <c r="B749" s="303" t="s">
        <v>509</v>
      </c>
      <c r="C749" s="197" t="s">
        <v>527</v>
      </c>
      <c r="D749" s="261" t="s">
        <v>675</v>
      </c>
      <c r="E749" s="21" t="s">
        <v>26</v>
      </c>
      <c r="F749" s="100"/>
      <c r="G749" s="136" t="s">
        <v>37</v>
      </c>
      <c r="H749" s="302">
        <v>1</v>
      </c>
      <c r="I749" s="146">
        <v>61930</v>
      </c>
      <c r="J749" s="301">
        <v>61930</v>
      </c>
      <c r="K749" s="22" t="s">
        <v>226</v>
      </c>
      <c r="L749" s="22" t="s">
        <v>108</v>
      </c>
    </row>
    <row r="750" spans="1:12" ht="31.5" outlineLevel="1" x14ac:dyDescent="0.25">
      <c r="A750" s="241">
        <v>41</v>
      </c>
      <c r="B750" s="303" t="s">
        <v>510</v>
      </c>
      <c r="C750" s="197" t="s">
        <v>527</v>
      </c>
      <c r="D750" s="261" t="s">
        <v>675</v>
      </c>
      <c r="E750" s="21" t="s">
        <v>26</v>
      </c>
      <c r="F750" s="100"/>
      <c r="G750" s="136" t="s">
        <v>37</v>
      </c>
      <c r="H750" s="304">
        <v>3</v>
      </c>
      <c r="I750" s="146">
        <v>3071</v>
      </c>
      <c r="J750" s="301">
        <v>9213</v>
      </c>
      <c r="K750" s="22" t="s">
        <v>226</v>
      </c>
      <c r="L750" s="22" t="s">
        <v>108</v>
      </c>
    </row>
    <row r="751" spans="1:12" ht="31.5" outlineLevel="1" x14ac:dyDescent="0.25">
      <c r="A751" s="241">
        <v>42</v>
      </c>
      <c r="B751" s="303" t="s">
        <v>511</v>
      </c>
      <c r="C751" s="197" t="s">
        <v>527</v>
      </c>
      <c r="D751" s="261" t="s">
        <v>675</v>
      </c>
      <c r="E751" s="21" t="s">
        <v>26</v>
      </c>
      <c r="F751" s="100"/>
      <c r="G751" s="136" t="s">
        <v>37</v>
      </c>
      <c r="H751" s="304">
        <v>1</v>
      </c>
      <c r="I751" s="217">
        <v>15000</v>
      </c>
      <c r="J751" s="301">
        <v>16020</v>
      </c>
      <c r="K751" s="22" t="s">
        <v>226</v>
      </c>
      <c r="L751" s="22" t="s">
        <v>108</v>
      </c>
    </row>
    <row r="752" spans="1:12" ht="31.5" outlineLevel="1" x14ac:dyDescent="0.25">
      <c r="A752" s="241">
        <v>43</v>
      </c>
      <c r="B752" s="303" t="s">
        <v>512</v>
      </c>
      <c r="C752" s="197" t="s">
        <v>527</v>
      </c>
      <c r="D752" s="261" t="s">
        <v>675</v>
      </c>
      <c r="E752" s="21" t="s">
        <v>26</v>
      </c>
      <c r="F752" s="100"/>
      <c r="G752" s="136" t="s">
        <v>37</v>
      </c>
      <c r="H752" s="304">
        <v>1</v>
      </c>
      <c r="I752" s="217">
        <v>48000</v>
      </c>
      <c r="J752" s="301">
        <v>51264</v>
      </c>
      <c r="K752" s="22" t="s">
        <v>226</v>
      </c>
      <c r="L752" s="22" t="s">
        <v>108</v>
      </c>
    </row>
    <row r="753" spans="1:14" ht="31.5" outlineLevel="1" x14ac:dyDescent="0.25">
      <c r="A753" s="241">
        <v>44</v>
      </c>
      <c r="B753" s="303" t="s">
        <v>513</v>
      </c>
      <c r="C753" s="197" t="s">
        <v>527</v>
      </c>
      <c r="D753" s="261" t="s">
        <v>675</v>
      </c>
      <c r="E753" s="21" t="s">
        <v>26</v>
      </c>
      <c r="F753" s="100"/>
      <c r="G753" s="136" t="s">
        <v>37</v>
      </c>
      <c r="H753" s="304">
        <v>3</v>
      </c>
      <c r="I753" s="217">
        <v>72718</v>
      </c>
      <c r="J753" s="301">
        <v>218154</v>
      </c>
      <c r="K753" s="22" t="s">
        <v>226</v>
      </c>
      <c r="L753" s="22" t="s">
        <v>108</v>
      </c>
    </row>
    <row r="754" spans="1:14" ht="31.5" outlineLevel="1" x14ac:dyDescent="0.25">
      <c r="A754" s="241">
        <v>45</v>
      </c>
      <c r="B754" s="303" t="s">
        <v>514</v>
      </c>
      <c r="C754" s="197" t="s">
        <v>527</v>
      </c>
      <c r="D754" s="261" t="s">
        <v>675</v>
      </c>
      <c r="E754" s="21" t="s">
        <v>26</v>
      </c>
      <c r="F754" s="100"/>
      <c r="G754" s="136" t="s">
        <v>37</v>
      </c>
      <c r="H754" s="304">
        <v>1</v>
      </c>
      <c r="I754" s="217">
        <v>37250</v>
      </c>
      <c r="J754" s="301">
        <v>37250</v>
      </c>
      <c r="K754" s="22" t="s">
        <v>226</v>
      </c>
      <c r="L754" s="22" t="s">
        <v>108</v>
      </c>
    </row>
    <row r="755" spans="1:14" ht="31.5" outlineLevel="1" x14ac:dyDescent="0.25">
      <c r="A755" s="241">
        <v>46</v>
      </c>
      <c r="B755" s="287" t="s">
        <v>988</v>
      </c>
      <c r="C755" s="197" t="s">
        <v>527</v>
      </c>
      <c r="D755" s="261" t="s">
        <v>675</v>
      </c>
      <c r="E755" s="21" t="s">
        <v>26</v>
      </c>
      <c r="F755" s="100"/>
      <c r="G755" s="136" t="s">
        <v>37</v>
      </c>
      <c r="H755" s="304">
        <v>1</v>
      </c>
      <c r="I755" s="217">
        <v>42800</v>
      </c>
      <c r="J755" s="301">
        <v>42800</v>
      </c>
      <c r="K755" s="22" t="s">
        <v>226</v>
      </c>
      <c r="L755" s="22" t="s">
        <v>108</v>
      </c>
    </row>
    <row r="756" spans="1:14" ht="31.5" outlineLevel="1" x14ac:dyDescent="0.25">
      <c r="A756" s="241">
        <v>47</v>
      </c>
      <c r="B756" s="287" t="s">
        <v>989</v>
      </c>
      <c r="C756" s="197" t="s">
        <v>527</v>
      </c>
      <c r="D756" s="261" t="s">
        <v>675</v>
      </c>
      <c r="E756" s="21" t="s">
        <v>26</v>
      </c>
      <c r="F756" s="100"/>
      <c r="G756" s="136" t="s">
        <v>37</v>
      </c>
      <c r="H756" s="304">
        <v>2</v>
      </c>
      <c r="I756" s="217">
        <v>65000</v>
      </c>
      <c r="J756" s="301">
        <v>130000</v>
      </c>
      <c r="K756" s="22" t="s">
        <v>226</v>
      </c>
      <c r="L756" s="22" t="s">
        <v>108</v>
      </c>
    </row>
    <row r="757" spans="1:14" ht="31.5" outlineLevel="1" x14ac:dyDescent="0.25">
      <c r="A757" s="241">
        <v>48</v>
      </c>
      <c r="B757" s="287" t="s">
        <v>990</v>
      </c>
      <c r="C757" s="197" t="s">
        <v>527</v>
      </c>
      <c r="D757" s="261" t="s">
        <v>675</v>
      </c>
      <c r="E757" s="21" t="s">
        <v>26</v>
      </c>
      <c r="F757" s="100"/>
      <c r="G757" s="136" t="s">
        <v>37</v>
      </c>
      <c r="H757" s="136">
        <v>1</v>
      </c>
      <c r="I757" s="165">
        <v>56000</v>
      </c>
      <c r="J757" s="301">
        <v>59808</v>
      </c>
      <c r="K757" s="22" t="s">
        <v>226</v>
      </c>
      <c r="L757" s="22" t="s">
        <v>108</v>
      </c>
    </row>
    <row r="758" spans="1:14" ht="31.5" outlineLevel="1" x14ac:dyDescent="0.25">
      <c r="A758" s="241">
        <v>49</v>
      </c>
      <c r="B758" s="303" t="s">
        <v>991</v>
      </c>
      <c r="C758" s="197" t="s">
        <v>527</v>
      </c>
      <c r="D758" s="261" t="s">
        <v>675</v>
      </c>
      <c r="E758" s="21" t="s">
        <v>26</v>
      </c>
      <c r="F758" s="100"/>
      <c r="G758" s="136" t="s">
        <v>37</v>
      </c>
      <c r="H758" s="136">
        <v>1</v>
      </c>
      <c r="I758" s="165">
        <v>35000</v>
      </c>
      <c r="J758" s="301">
        <v>37380</v>
      </c>
      <c r="K758" s="22" t="s">
        <v>226</v>
      </c>
      <c r="L758" s="22" t="s">
        <v>108</v>
      </c>
    </row>
    <row r="759" spans="1:14" ht="31.5" outlineLevel="1" x14ac:dyDescent="0.25">
      <c r="A759" s="241">
        <v>50</v>
      </c>
      <c r="B759" s="287" t="s">
        <v>992</v>
      </c>
      <c r="C759" s="197" t="s">
        <v>527</v>
      </c>
      <c r="D759" s="261" t="s">
        <v>675</v>
      </c>
      <c r="E759" s="21" t="s">
        <v>26</v>
      </c>
      <c r="F759" s="100"/>
      <c r="G759" s="136" t="s">
        <v>37</v>
      </c>
      <c r="H759" s="136">
        <v>1</v>
      </c>
      <c r="I759" s="165">
        <v>24000</v>
      </c>
      <c r="J759" s="301">
        <v>25632</v>
      </c>
      <c r="K759" s="22" t="s">
        <v>226</v>
      </c>
      <c r="L759" s="22" t="s">
        <v>108</v>
      </c>
    </row>
    <row r="760" spans="1:14" x14ac:dyDescent="0.25">
      <c r="A760" s="407" t="s">
        <v>1041</v>
      </c>
      <c r="B760" s="408"/>
      <c r="C760" s="408"/>
      <c r="D760" s="408"/>
      <c r="E760" s="408"/>
      <c r="F760" s="408"/>
      <c r="G760" s="408"/>
      <c r="H760" s="408"/>
      <c r="I760" s="409"/>
      <c r="J760" s="305">
        <f>J761</f>
        <v>3249000</v>
      </c>
      <c r="K760" s="416"/>
      <c r="L760" s="417"/>
      <c r="N760" s="99"/>
    </row>
    <row r="761" spans="1:14" s="308" customFormat="1" ht="64.5" customHeight="1" outlineLevel="1" x14ac:dyDescent="0.25">
      <c r="A761" s="20">
        <v>1</v>
      </c>
      <c r="B761" s="163" t="s">
        <v>515</v>
      </c>
      <c r="C761" s="197" t="s">
        <v>527</v>
      </c>
      <c r="D761" s="20" t="s">
        <v>675</v>
      </c>
      <c r="E761" s="120" t="s">
        <v>26</v>
      </c>
      <c r="F761" s="100"/>
      <c r="G761" s="262" t="s">
        <v>363</v>
      </c>
      <c r="H761" s="296">
        <v>1</v>
      </c>
      <c r="I761" s="199">
        <v>3249000</v>
      </c>
      <c r="J761" s="199">
        <v>3249000</v>
      </c>
      <c r="K761" s="20" t="s">
        <v>294</v>
      </c>
      <c r="L761" s="265" t="s">
        <v>108</v>
      </c>
      <c r="M761" s="307"/>
      <c r="N761" s="307"/>
    </row>
    <row r="762" spans="1:14" s="277" customFormat="1" ht="24.75" customHeight="1" x14ac:dyDescent="0.25">
      <c r="A762" s="418" t="s">
        <v>1042</v>
      </c>
      <c r="B762" s="419"/>
      <c r="C762" s="419"/>
      <c r="D762" s="419"/>
      <c r="E762" s="419"/>
      <c r="F762" s="419"/>
      <c r="G762" s="419"/>
      <c r="H762" s="419"/>
      <c r="I762" s="420"/>
      <c r="J762" s="115">
        <f>J763</f>
        <v>27590200</v>
      </c>
      <c r="K762" s="416"/>
      <c r="L762" s="417"/>
      <c r="M762" s="309"/>
      <c r="N762" s="309"/>
    </row>
    <row r="763" spans="1:14" s="277" customFormat="1" ht="56.25" customHeight="1" outlineLevel="1" x14ac:dyDescent="0.25">
      <c r="A763" s="20">
        <v>1</v>
      </c>
      <c r="B763" s="163" t="s">
        <v>646</v>
      </c>
      <c r="C763" s="197" t="s">
        <v>426</v>
      </c>
      <c r="D763" s="20" t="s">
        <v>675</v>
      </c>
      <c r="E763" s="120" t="s">
        <v>26</v>
      </c>
      <c r="F763" s="100"/>
      <c r="G763" s="262" t="s">
        <v>363</v>
      </c>
      <c r="H763" s="20">
        <v>1</v>
      </c>
      <c r="I763" s="199">
        <f>J763/H763</f>
        <v>27590200</v>
      </c>
      <c r="J763" s="199">
        <v>27590200</v>
      </c>
      <c r="K763" s="20" t="s">
        <v>647</v>
      </c>
      <c r="L763" s="265" t="s">
        <v>108</v>
      </c>
      <c r="M763" s="309"/>
      <c r="N763" s="309"/>
    </row>
    <row r="764" spans="1:14" ht="24.75" customHeight="1" x14ac:dyDescent="0.25">
      <c r="A764" s="387" t="s">
        <v>1043</v>
      </c>
      <c r="B764" s="388"/>
      <c r="C764" s="388"/>
      <c r="D764" s="388"/>
      <c r="E764" s="388"/>
      <c r="F764" s="388"/>
      <c r="G764" s="388"/>
      <c r="H764" s="388"/>
      <c r="I764" s="389"/>
      <c r="J764" s="115">
        <f>SUM(J765:J774)</f>
        <v>3162500</v>
      </c>
      <c r="K764" s="383"/>
      <c r="L764" s="384"/>
      <c r="N764" s="99"/>
    </row>
    <row r="765" spans="1:14" ht="49.5" customHeight="1" outlineLevel="1" x14ac:dyDescent="0.25">
      <c r="A765" s="241">
        <v>1</v>
      </c>
      <c r="B765" s="310" t="s">
        <v>1018</v>
      </c>
      <c r="C765" s="197" t="s">
        <v>527</v>
      </c>
      <c r="D765" s="20" t="s">
        <v>675</v>
      </c>
      <c r="E765" s="21" t="s">
        <v>26</v>
      </c>
      <c r="F765" s="100"/>
      <c r="G765" s="160" t="s">
        <v>409</v>
      </c>
      <c r="H765" s="182">
        <v>6</v>
      </c>
      <c r="I765" s="187">
        <v>31249.999999999996</v>
      </c>
      <c r="J765" s="311">
        <f>I765*H765</f>
        <v>187499.99999999997</v>
      </c>
      <c r="K765" s="22" t="s">
        <v>640</v>
      </c>
      <c r="L765" s="22" t="s">
        <v>108</v>
      </c>
      <c r="N765" s="99"/>
    </row>
    <row r="766" spans="1:14" ht="48" customHeight="1" outlineLevel="1" x14ac:dyDescent="0.25">
      <c r="A766" s="241">
        <v>2</v>
      </c>
      <c r="B766" s="312" t="s">
        <v>1019</v>
      </c>
      <c r="C766" s="197" t="s">
        <v>527</v>
      </c>
      <c r="D766" s="20" t="s">
        <v>675</v>
      </c>
      <c r="E766" s="21" t="s">
        <v>26</v>
      </c>
      <c r="F766" s="100"/>
      <c r="G766" s="160" t="s">
        <v>409</v>
      </c>
      <c r="H766" s="182">
        <v>2</v>
      </c>
      <c r="I766" s="187">
        <v>300000</v>
      </c>
      <c r="J766" s="311">
        <v>600000</v>
      </c>
      <c r="K766" s="22" t="s">
        <v>640</v>
      </c>
      <c r="L766" s="22" t="s">
        <v>108</v>
      </c>
      <c r="N766" s="99"/>
    </row>
    <row r="767" spans="1:14" ht="27.75" customHeight="1" outlineLevel="1" x14ac:dyDescent="0.25">
      <c r="A767" s="241">
        <v>3</v>
      </c>
      <c r="B767" s="312" t="s">
        <v>648</v>
      </c>
      <c r="C767" s="197" t="s">
        <v>528</v>
      </c>
      <c r="D767" s="20" t="s">
        <v>675</v>
      </c>
      <c r="E767" s="21" t="s">
        <v>26</v>
      </c>
      <c r="F767" s="100"/>
      <c r="G767" s="160" t="s">
        <v>409</v>
      </c>
      <c r="H767" s="182">
        <v>1</v>
      </c>
      <c r="I767" s="187">
        <v>180000</v>
      </c>
      <c r="J767" s="311">
        <v>180000</v>
      </c>
      <c r="K767" s="22" t="s">
        <v>640</v>
      </c>
      <c r="L767" s="22" t="s">
        <v>108</v>
      </c>
      <c r="N767" s="99"/>
    </row>
    <row r="768" spans="1:14" ht="31.5" customHeight="1" outlineLevel="1" x14ac:dyDescent="0.25">
      <c r="A768" s="241">
        <v>4</v>
      </c>
      <c r="B768" s="312" t="s">
        <v>649</v>
      </c>
      <c r="C768" s="197" t="s">
        <v>527</v>
      </c>
      <c r="D768" s="20" t="s">
        <v>675</v>
      </c>
      <c r="E768" s="21" t="s">
        <v>26</v>
      </c>
      <c r="F768" s="100"/>
      <c r="G768" s="160" t="s">
        <v>409</v>
      </c>
      <c r="H768" s="182">
        <v>1</v>
      </c>
      <c r="I768" s="187">
        <v>350000</v>
      </c>
      <c r="J768" s="311">
        <v>350000</v>
      </c>
      <c r="K768" s="22" t="s">
        <v>640</v>
      </c>
      <c r="L768" s="22" t="s">
        <v>108</v>
      </c>
      <c r="N768" s="99"/>
    </row>
    <row r="769" spans="1:14" ht="35.25" customHeight="1" outlineLevel="1" x14ac:dyDescent="0.25">
      <c r="A769" s="241">
        <v>5</v>
      </c>
      <c r="B769" s="312" t="s">
        <v>650</v>
      </c>
      <c r="C769" s="197" t="s">
        <v>527</v>
      </c>
      <c r="D769" s="20" t="s">
        <v>675</v>
      </c>
      <c r="E769" s="21" t="s">
        <v>26</v>
      </c>
      <c r="F769" s="100"/>
      <c r="G769" s="160" t="s">
        <v>409</v>
      </c>
      <c r="H769" s="182">
        <v>2</v>
      </c>
      <c r="I769" s="187">
        <v>320000</v>
      </c>
      <c r="J769" s="311">
        <v>640000</v>
      </c>
      <c r="K769" s="22" t="s">
        <v>640</v>
      </c>
      <c r="L769" s="22" t="s">
        <v>108</v>
      </c>
      <c r="N769" s="99"/>
    </row>
    <row r="770" spans="1:14" ht="47.25" customHeight="1" outlineLevel="1" x14ac:dyDescent="0.25">
      <c r="A770" s="241">
        <v>6</v>
      </c>
      <c r="B770" s="245" t="s">
        <v>1020</v>
      </c>
      <c r="C770" s="197" t="s">
        <v>527</v>
      </c>
      <c r="D770" s="20" t="s">
        <v>675</v>
      </c>
      <c r="E770" s="21" t="s">
        <v>26</v>
      </c>
      <c r="F770" s="100"/>
      <c r="G770" s="160" t="s">
        <v>409</v>
      </c>
      <c r="H770" s="311">
        <v>1</v>
      </c>
      <c r="I770" s="187">
        <v>250000</v>
      </c>
      <c r="J770" s="217">
        <v>250000</v>
      </c>
      <c r="K770" s="22" t="s">
        <v>640</v>
      </c>
      <c r="L770" s="22" t="s">
        <v>108</v>
      </c>
      <c r="N770" s="99"/>
    </row>
    <row r="771" spans="1:14" ht="49.5" customHeight="1" outlineLevel="1" x14ac:dyDescent="0.25">
      <c r="A771" s="241">
        <v>7</v>
      </c>
      <c r="B771" s="313" t="s">
        <v>1021</v>
      </c>
      <c r="C771" s="197" t="s">
        <v>527</v>
      </c>
      <c r="D771" s="20" t="s">
        <v>675</v>
      </c>
      <c r="E771" s="21" t="s">
        <v>26</v>
      </c>
      <c r="F771" s="100"/>
      <c r="G771" s="160" t="s">
        <v>409</v>
      </c>
      <c r="H771" s="311">
        <v>1</v>
      </c>
      <c r="I771" s="187">
        <v>295000</v>
      </c>
      <c r="J771" s="217">
        <v>295000</v>
      </c>
      <c r="K771" s="22" t="s">
        <v>640</v>
      </c>
      <c r="L771" s="22" t="s">
        <v>108</v>
      </c>
      <c r="N771" s="99"/>
    </row>
    <row r="772" spans="1:14" ht="45.75" customHeight="1" outlineLevel="1" x14ac:dyDescent="0.25">
      <c r="A772" s="241">
        <v>8</v>
      </c>
      <c r="B772" s="314" t="s">
        <v>1022</v>
      </c>
      <c r="C772" s="197" t="s">
        <v>527</v>
      </c>
      <c r="D772" s="20" t="s">
        <v>675</v>
      </c>
      <c r="E772" s="21" t="s">
        <v>26</v>
      </c>
      <c r="F772" s="100"/>
      <c r="G772" s="160" t="s">
        <v>409</v>
      </c>
      <c r="H772" s="311">
        <v>1</v>
      </c>
      <c r="I772" s="187">
        <v>120000</v>
      </c>
      <c r="J772" s="217">
        <v>120000</v>
      </c>
      <c r="K772" s="22" t="s">
        <v>640</v>
      </c>
      <c r="L772" s="22" t="s">
        <v>108</v>
      </c>
      <c r="N772" s="99"/>
    </row>
    <row r="773" spans="1:14" ht="39" customHeight="1" outlineLevel="1" x14ac:dyDescent="0.25">
      <c r="A773" s="241">
        <v>9</v>
      </c>
      <c r="B773" s="245" t="s">
        <v>1023</v>
      </c>
      <c r="C773" s="197" t="s">
        <v>527</v>
      </c>
      <c r="D773" s="20" t="s">
        <v>675</v>
      </c>
      <c r="E773" s="21" t="s">
        <v>26</v>
      </c>
      <c r="F773" s="100"/>
      <c r="G773" s="160" t="s">
        <v>409</v>
      </c>
      <c r="H773" s="311">
        <v>3</v>
      </c>
      <c r="I773" s="187">
        <v>120000</v>
      </c>
      <c r="J773" s="217">
        <v>240000</v>
      </c>
      <c r="K773" s="22" t="s">
        <v>640</v>
      </c>
      <c r="L773" s="22" t="s">
        <v>108</v>
      </c>
      <c r="N773" s="99"/>
    </row>
    <row r="774" spans="1:14" ht="35.25" customHeight="1" outlineLevel="1" x14ac:dyDescent="0.25">
      <c r="A774" s="241">
        <v>10</v>
      </c>
      <c r="B774" s="245" t="s">
        <v>1024</v>
      </c>
      <c r="C774" s="197" t="s">
        <v>527</v>
      </c>
      <c r="D774" s="20" t="s">
        <v>675</v>
      </c>
      <c r="E774" s="21" t="s">
        <v>26</v>
      </c>
      <c r="F774" s="100"/>
      <c r="G774" s="160" t="s">
        <v>409</v>
      </c>
      <c r="H774" s="311">
        <v>1</v>
      </c>
      <c r="I774" s="187">
        <v>300000</v>
      </c>
      <c r="J774" s="217">
        <v>300000</v>
      </c>
      <c r="K774" s="22" t="s">
        <v>640</v>
      </c>
      <c r="L774" s="22" t="s">
        <v>108</v>
      </c>
      <c r="N774" s="99"/>
    </row>
    <row r="775" spans="1:14" ht="24.75" customHeight="1" x14ac:dyDescent="0.25">
      <c r="A775" s="387" t="s">
        <v>1044</v>
      </c>
      <c r="B775" s="388"/>
      <c r="C775" s="388"/>
      <c r="D775" s="388"/>
      <c r="E775" s="388"/>
      <c r="F775" s="388"/>
      <c r="G775" s="388"/>
      <c r="H775" s="388"/>
      <c r="I775" s="389"/>
      <c r="J775" s="115">
        <f>SUM(J776:J794)</f>
        <v>2612326.7999999998</v>
      </c>
      <c r="K775" s="383"/>
      <c r="L775" s="384"/>
      <c r="N775" s="99"/>
    </row>
    <row r="776" spans="1:14" ht="47.25" outlineLevel="1" x14ac:dyDescent="0.25">
      <c r="A776" s="241">
        <v>1</v>
      </c>
      <c r="B776" s="245" t="s">
        <v>339</v>
      </c>
      <c r="C776" s="197" t="s">
        <v>527</v>
      </c>
      <c r="D776" s="20" t="s">
        <v>675</v>
      </c>
      <c r="E776" s="21" t="s">
        <v>26</v>
      </c>
      <c r="F776" s="100"/>
      <c r="G776" s="160" t="s">
        <v>409</v>
      </c>
      <c r="H776" s="311">
        <v>1</v>
      </c>
      <c r="I776" s="187">
        <v>3000</v>
      </c>
      <c r="J776" s="217">
        <v>3204</v>
      </c>
      <c r="K776" s="22" t="s">
        <v>912</v>
      </c>
      <c r="L776" s="22" t="s">
        <v>108</v>
      </c>
      <c r="N776" s="99"/>
    </row>
    <row r="777" spans="1:14" ht="47.25" outlineLevel="1" x14ac:dyDescent="0.25">
      <c r="A777" s="241">
        <v>2</v>
      </c>
      <c r="B777" s="245" t="s">
        <v>340</v>
      </c>
      <c r="C777" s="197" t="s">
        <v>527</v>
      </c>
      <c r="D777" s="20" t="s">
        <v>675</v>
      </c>
      <c r="E777" s="21" t="s">
        <v>26</v>
      </c>
      <c r="F777" s="100"/>
      <c r="G777" s="160" t="s">
        <v>409</v>
      </c>
      <c r="H777" s="311">
        <v>1</v>
      </c>
      <c r="I777" s="187">
        <v>3000</v>
      </c>
      <c r="J777" s="217">
        <v>3204</v>
      </c>
      <c r="K777" s="22" t="s">
        <v>912</v>
      </c>
      <c r="L777" s="22" t="s">
        <v>108</v>
      </c>
      <c r="N777" s="99"/>
    </row>
    <row r="778" spans="1:14" ht="47.25" outlineLevel="1" x14ac:dyDescent="0.25">
      <c r="A778" s="241">
        <v>3</v>
      </c>
      <c r="B778" s="245" t="s">
        <v>341</v>
      </c>
      <c r="C778" s="197" t="s">
        <v>527</v>
      </c>
      <c r="D778" s="20" t="s">
        <v>675</v>
      </c>
      <c r="E778" s="21" t="s">
        <v>26</v>
      </c>
      <c r="F778" s="100"/>
      <c r="G778" s="160" t="s">
        <v>409</v>
      </c>
      <c r="H778" s="311">
        <v>1</v>
      </c>
      <c r="I778" s="187">
        <v>3000</v>
      </c>
      <c r="J778" s="217">
        <v>3204</v>
      </c>
      <c r="K778" s="22" t="s">
        <v>912</v>
      </c>
      <c r="L778" s="22" t="s">
        <v>108</v>
      </c>
      <c r="N778" s="99"/>
    </row>
    <row r="779" spans="1:14" ht="47.25" outlineLevel="1" x14ac:dyDescent="0.25">
      <c r="A779" s="241">
        <v>4</v>
      </c>
      <c r="B779" s="245" t="s">
        <v>1025</v>
      </c>
      <c r="C779" s="197" t="s">
        <v>527</v>
      </c>
      <c r="D779" s="20" t="s">
        <v>675</v>
      </c>
      <c r="E779" s="21" t="s">
        <v>26</v>
      </c>
      <c r="F779" s="100"/>
      <c r="G779" s="160" t="s">
        <v>409</v>
      </c>
      <c r="H779" s="311">
        <v>4</v>
      </c>
      <c r="I779" s="187">
        <v>3000</v>
      </c>
      <c r="J779" s="217">
        <v>12816</v>
      </c>
      <c r="K779" s="22" t="s">
        <v>912</v>
      </c>
      <c r="L779" s="22" t="s">
        <v>108</v>
      </c>
      <c r="N779" s="99"/>
    </row>
    <row r="780" spans="1:14" ht="47.25" outlineLevel="1" x14ac:dyDescent="0.25">
      <c r="A780" s="241">
        <v>5</v>
      </c>
      <c r="B780" s="245" t="s">
        <v>1026</v>
      </c>
      <c r="C780" s="197" t="s">
        <v>527</v>
      </c>
      <c r="D780" s="20" t="s">
        <v>675</v>
      </c>
      <c r="E780" s="21" t="s">
        <v>26</v>
      </c>
      <c r="F780" s="100"/>
      <c r="G780" s="160" t="s">
        <v>409</v>
      </c>
      <c r="H780" s="311">
        <v>30</v>
      </c>
      <c r="I780" s="187">
        <v>10000</v>
      </c>
      <c r="J780" s="217">
        <f>I780*H780</f>
        <v>300000</v>
      </c>
      <c r="K780" s="22" t="s">
        <v>912</v>
      </c>
      <c r="L780" s="22" t="s">
        <v>108</v>
      </c>
      <c r="N780" s="99"/>
    </row>
    <row r="781" spans="1:14" ht="27.75" customHeight="1" outlineLevel="1" x14ac:dyDescent="0.25">
      <c r="A781" s="241">
        <v>6</v>
      </c>
      <c r="B781" s="410" t="s">
        <v>340</v>
      </c>
      <c r="C781" s="197" t="s">
        <v>527</v>
      </c>
      <c r="D781" s="20" t="s">
        <v>675</v>
      </c>
      <c r="E781" s="21" t="s">
        <v>26</v>
      </c>
      <c r="F781" s="100"/>
      <c r="G781" s="160" t="s">
        <v>409</v>
      </c>
      <c r="H781" s="182">
        <v>8</v>
      </c>
      <c r="I781" s="187">
        <v>2999.9999999999995</v>
      </c>
      <c r="J781" s="311">
        <v>22427.999999999996</v>
      </c>
      <c r="K781" s="22" t="s">
        <v>912</v>
      </c>
      <c r="L781" s="22" t="s">
        <v>108</v>
      </c>
      <c r="N781" s="99"/>
    </row>
    <row r="782" spans="1:14" ht="31.5" customHeight="1" outlineLevel="1" x14ac:dyDescent="0.25">
      <c r="A782" s="241">
        <v>7</v>
      </c>
      <c r="B782" s="411"/>
      <c r="C782" s="197" t="s">
        <v>527</v>
      </c>
      <c r="D782" s="20" t="s">
        <v>675</v>
      </c>
      <c r="E782" s="21" t="s">
        <v>26</v>
      </c>
      <c r="F782" s="100"/>
      <c r="G782" s="160" t="s">
        <v>409</v>
      </c>
      <c r="H782" s="182">
        <v>236</v>
      </c>
      <c r="I782" s="187">
        <v>2799.9999999999995</v>
      </c>
      <c r="J782" s="311">
        <v>720686.39999999991</v>
      </c>
      <c r="K782" s="22" t="s">
        <v>912</v>
      </c>
      <c r="L782" s="22" t="s">
        <v>108</v>
      </c>
      <c r="N782" s="99"/>
    </row>
    <row r="783" spans="1:14" ht="35.25" customHeight="1" outlineLevel="1" x14ac:dyDescent="0.25">
      <c r="A783" s="241">
        <v>8</v>
      </c>
      <c r="B783" s="410" t="s">
        <v>339</v>
      </c>
      <c r="C783" s="197" t="s">
        <v>527</v>
      </c>
      <c r="D783" s="20" t="s">
        <v>675</v>
      </c>
      <c r="E783" s="21" t="s">
        <v>26</v>
      </c>
      <c r="F783" s="100"/>
      <c r="G783" s="160" t="s">
        <v>409</v>
      </c>
      <c r="H783" s="182">
        <v>8</v>
      </c>
      <c r="I783" s="187">
        <v>2999.9999999999995</v>
      </c>
      <c r="J783" s="311">
        <v>22427.999999999996</v>
      </c>
      <c r="K783" s="22" t="s">
        <v>912</v>
      </c>
      <c r="L783" s="22" t="s">
        <v>108</v>
      </c>
      <c r="N783" s="99"/>
    </row>
    <row r="784" spans="1:14" ht="29.25" customHeight="1" outlineLevel="1" x14ac:dyDescent="0.25">
      <c r="A784" s="241">
        <v>9</v>
      </c>
      <c r="B784" s="411"/>
      <c r="C784" s="197" t="s">
        <v>527</v>
      </c>
      <c r="D784" s="20" t="s">
        <v>675</v>
      </c>
      <c r="E784" s="21" t="s">
        <v>26</v>
      </c>
      <c r="F784" s="100"/>
      <c r="G784" s="160" t="s">
        <v>409</v>
      </c>
      <c r="H784" s="311">
        <v>110</v>
      </c>
      <c r="I784" s="187">
        <v>2799.9999999999995</v>
      </c>
      <c r="J784" s="311">
        <v>331934.39999999997</v>
      </c>
      <c r="K784" s="22" t="s">
        <v>912</v>
      </c>
      <c r="L784" s="22" t="s">
        <v>108</v>
      </c>
      <c r="N784" s="99"/>
    </row>
    <row r="785" spans="1:14" ht="47.25" outlineLevel="1" x14ac:dyDescent="0.25">
      <c r="A785" s="241">
        <v>10</v>
      </c>
      <c r="B785" s="245" t="s">
        <v>342</v>
      </c>
      <c r="C785" s="197" t="s">
        <v>527</v>
      </c>
      <c r="D785" s="20" t="s">
        <v>675</v>
      </c>
      <c r="E785" s="21" t="s">
        <v>26</v>
      </c>
      <c r="F785" s="100"/>
      <c r="G785" s="160" t="s">
        <v>409</v>
      </c>
      <c r="H785" s="311">
        <v>8</v>
      </c>
      <c r="I785" s="187">
        <v>2499.9999999999995</v>
      </c>
      <c r="J785" s="217">
        <v>21359.999999999996</v>
      </c>
      <c r="K785" s="22" t="s">
        <v>912</v>
      </c>
      <c r="L785" s="22" t="s">
        <v>108</v>
      </c>
      <c r="N785" s="99"/>
    </row>
    <row r="786" spans="1:14" ht="32.25" customHeight="1" outlineLevel="1" x14ac:dyDescent="0.25">
      <c r="A786" s="241">
        <v>11</v>
      </c>
      <c r="B786" s="412" t="s">
        <v>343</v>
      </c>
      <c r="C786" s="197" t="s">
        <v>527</v>
      </c>
      <c r="D786" s="20" t="s">
        <v>675</v>
      </c>
      <c r="E786" s="21" t="s">
        <v>26</v>
      </c>
      <c r="F786" s="100"/>
      <c r="G786" s="160" t="s">
        <v>409</v>
      </c>
      <c r="H786" s="311">
        <v>2</v>
      </c>
      <c r="I786" s="187">
        <v>2799.9999999999995</v>
      </c>
      <c r="J786" s="217">
        <v>14951.999999999998</v>
      </c>
      <c r="K786" s="22" t="s">
        <v>912</v>
      </c>
      <c r="L786" s="22" t="s">
        <v>108</v>
      </c>
      <c r="N786" s="99"/>
    </row>
    <row r="787" spans="1:14" ht="32.25" customHeight="1" outlineLevel="1" x14ac:dyDescent="0.25">
      <c r="A787" s="241">
        <v>12</v>
      </c>
      <c r="B787" s="413"/>
      <c r="C787" s="197" t="s">
        <v>527</v>
      </c>
      <c r="D787" s="20" t="s">
        <v>675</v>
      </c>
      <c r="E787" s="21" t="s">
        <v>26</v>
      </c>
      <c r="F787" s="100"/>
      <c r="G787" s="160" t="s">
        <v>409</v>
      </c>
      <c r="H787" s="311">
        <v>13</v>
      </c>
      <c r="I787" s="187">
        <v>2499.9999999999995</v>
      </c>
      <c r="J787" s="217">
        <v>40049.999999999993</v>
      </c>
      <c r="K787" s="22" t="s">
        <v>912</v>
      </c>
      <c r="L787" s="22" t="s">
        <v>108</v>
      </c>
      <c r="N787" s="99"/>
    </row>
    <row r="788" spans="1:14" ht="63" outlineLevel="1" x14ac:dyDescent="0.25">
      <c r="A788" s="241">
        <v>13</v>
      </c>
      <c r="B788" s="245" t="s">
        <v>344</v>
      </c>
      <c r="C788" s="197" t="s">
        <v>527</v>
      </c>
      <c r="D788" s="20" t="s">
        <v>675</v>
      </c>
      <c r="E788" s="21" t="s">
        <v>26</v>
      </c>
      <c r="F788" s="100"/>
      <c r="G788" s="160" t="s">
        <v>409</v>
      </c>
      <c r="H788" s="311">
        <v>13</v>
      </c>
      <c r="I788" s="187">
        <v>2499.9999999999995</v>
      </c>
      <c r="J788" s="217">
        <v>34709.999999999993</v>
      </c>
      <c r="K788" s="22" t="s">
        <v>912</v>
      </c>
      <c r="L788" s="22" t="s">
        <v>108</v>
      </c>
      <c r="N788" s="99"/>
    </row>
    <row r="789" spans="1:14" ht="47.25" outlineLevel="1" x14ac:dyDescent="0.25">
      <c r="A789" s="241">
        <v>14</v>
      </c>
      <c r="B789" s="245" t="s">
        <v>345</v>
      </c>
      <c r="C789" s="197" t="s">
        <v>527</v>
      </c>
      <c r="D789" s="20" t="s">
        <v>675</v>
      </c>
      <c r="E789" s="21" t="s">
        <v>26</v>
      </c>
      <c r="F789" s="100"/>
      <c r="G789" s="160" t="s">
        <v>409</v>
      </c>
      <c r="H789" s="311">
        <v>109</v>
      </c>
      <c r="I789" s="187">
        <v>3999.9999999999995</v>
      </c>
      <c r="J789" s="217">
        <v>457103.99999999994</v>
      </c>
      <c r="K789" s="22" t="s">
        <v>912</v>
      </c>
      <c r="L789" s="22" t="s">
        <v>108</v>
      </c>
      <c r="N789" s="99"/>
    </row>
    <row r="790" spans="1:14" ht="47.25" outlineLevel="1" x14ac:dyDescent="0.25">
      <c r="A790" s="241">
        <v>15</v>
      </c>
      <c r="B790" s="245" t="s">
        <v>346</v>
      </c>
      <c r="C790" s="197" t="s">
        <v>527</v>
      </c>
      <c r="D790" s="20" t="s">
        <v>675</v>
      </c>
      <c r="E790" s="21" t="s">
        <v>26</v>
      </c>
      <c r="F790" s="100"/>
      <c r="G790" s="160" t="s">
        <v>409</v>
      </c>
      <c r="H790" s="311">
        <v>2</v>
      </c>
      <c r="I790" s="187">
        <v>3999.9999999999995</v>
      </c>
      <c r="J790" s="217">
        <v>4272</v>
      </c>
      <c r="K790" s="22" t="s">
        <v>912</v>
      </c>
      <c r="L790" s="22" t="s">
        <v>108</v>
      </c>
      <c r="N790" s="99"/>
    </row>
    <row r="791" spans="1:14" ht="30" customHeight="1" outlineLevel="1" x14ac:dyDescent="0.25">
      <c r="A791" s="241">
        <v>16</v>
      </c>
      <c r="B791" s="412" t="s">
        <v>341</v>
      </c>
      <c r="C791" s="197" t="s">
        <v>527</v>
      </c>
      <c r="D791" s="20" t="s">
        <v>675</v>
      </c>
      <c r="E791" s="21" t="s">
        <v>26</v>
      </c>
      <c r="F791" s="100"/>
      <c r="G791" s="160" t="s">
        <v>409</v>
      </c>
      <c r="H791" s="311">
        <v>8</v>
      </c>
      <c r="I791" s="187">
        <v>2499.9999999999995</v>
      </c>
      <c r="J791" s="217">
        <v>21359.999999999996</v>
      </c>
      <c r="K791" s="22" t="s">
        <v>912</v>
      </c>
      <c r="L791" s="22" t="s">
        <v>108</v>
      </c>
      <c r="N791" s="99"/>
    </row>
    <row r="792" spans="1:14" ht="47.25" outlineLevel="1" x14ac:dyDescent="0.25">
      <c r="A792" s="241">
        <v>17</v>
      </c>
      <c r="B792" s="413"/>
      <c r="C792" s="197" t="s">
        <v>527</v>
      </c>
      <c r="D792" s="20" t="s">
        <v>675</v>
      </c>
      <c r="E792" s="21" t="s">
        <v>26</v>
      </c>
      <c r="F792" s="100"/>
      <c r="G792" s="160" t="s">
        <v>409</v>
      </c>
      <c r="H792" s="311">
        <v>128</v>
      </c>
      <c r="I792" s="187">
        <v>2499.9999999999995</v>
      </c>
      <c r="J792" s="217">
        <v>371129.99999999994</v>
      </c>
      <c r="K792" s="22" t="s">
        <v>912</v>
      </c>
      <c r="L792" s="22" t="s">
        <v>108</v>
      </c>
      <c r="N792" s="99"/>
    </row>
    <row r="793" spans="1:14" ht="47.25" outlineLevel="1" x14ac:dyDescent="0.25">
      <c r="A793" s="241">
        <v>18</v>
      </c>
      <c r="B793" s="245" t="s">
        <v>347</v>
      </c>
      <c r="C793" s="197" t="s">
        <v>527</v>
      </c>
      <c r="D793" s="20" t="s">
        <v>675</v>
      </c>
      <c r="E793" s="21" t="s">
        <v>26</v>
      </c>
      <c r="F793" s="100"/>
      <c r="G793" s="160" t="s">
        <v>409</v>
      </c>
      <c r="H793" s="311">
        <v>23</v>
      </c>
      <c r="I793" s="187">
        <v>5999.9999999999991</v>
      </c>
      <c r="J793" s="217">
        <v>128159.99999999999</v>
      </c>
      <c r="K793" s="22" t="s">
        <v>912</v>
      </c>
      <c r="L793" s="22" t="s">
        <v>108</v>
      </c>
      <c r="N793" s="99"/>
    </row>
    <row r="794" spans="1:14" ht="47.25" outlineLevel="1" x14ac:dyDescent="0.25">
      <c r="A794" s="241">
        <v>19</v>
      </c>
      <c r="B794" s="245" t="s">
        <v>408</v>
      </c>
      <c r="C794" s="197" t="s">
        <v>527</v>
      </c>
      <c r="D794" s="20" t="s">
        <v>675</v>
      </c>
      <c r="E794" s="21" t="s">
        <v>26</v>
      </c>
      <c r="F794" s="100"/>
      <c r="G794" s="160" t="s">
        <v>409</v>
      </c>
      <c r="H794" s="311">
        <v>38</v>
      </c>
      <c r="I794" s="187">
        <v>2999.9999999999995</v>
      </c>
      <c r="J794" s="217">
        <v>99323.999999999985</v>
      </c>
      <c r="K794" s="22" t="s">
        <v>912</v>
      </c>
      <c r="L794" s="22" t="s">
        <v>108</v>
      </c>
      <c r="N794" s="99"/>
    </row>
    <row r="795" spans="1:14" ht="23.25" customHeight="1" x14ac:dyDescent="0.25">
      <c r="A795" s="387" t="s">
        <v>1045</v>
      </c>
      <c r="B795" s="388"/>
      <c r="C795" s="388"/>
      <c r="D795" s="388"/>
      <c r="E795" s="388"/>
      <c r="F795" s="388"/>
      <c r="G795" s="388"/>
      <c r="H795" s="388"/>
      <c r="I795" s="389"/>
      <c r="J795" s="115">
        <f>J796</f>
        <v>2142857.1428571427</v>
      </c>
      <c r="K795" s="383"/>
      <c r="L795" s="384"/>
      <c r="N795" s="99"/>
    </row>
    <row r="796" spans="1:14" ht="45" customHeight="1" outlineLevel="1" x14ac:dyDescent="0.25">
      <c r="A796" s="241">
        <v>1</v>
      </c>
      <c r="B796" s="315" t="s">
        <v>236</v>
      </c>
      <c r="C796" s="197" t="s">
        <v>527</v>
      </c>
      <c r="D796" s="20" t="s">
        <v>675</v>
      </c>
      <c r="E796" s="21" t="s">
        <v>26</v>
      </c>
      <c r="F796" s="100"/>
      <c r="G796" s="160" t="s">
        <v>410</v>
      </c>
      <c r="H796" s="316">
        <v>12</v>
      </c>
      <c r="I796" s="184">
        <f>J796/H796</f>
        <v>178571.42857142855</v>
      </c>
      <c r="J796" s="171">
        <v>2142857.1428571427</v>
      </c>
      <c r="K796" s="22" t="s">
        <v>70</v>
      </c>
      <c r="L796" s="22" t="s">
        <v>108</v>
      </c>
      <c r="N796" s="99"/>
    </row>
    <row r="797" spans="1:14" ht="23.25" customHeight="1" x14ac:dyDescent="0.25">
      <c r="A797" s="387" t="s">
        <v>1046</v>
      </c>
      <c r="B797" s="388"/>
      <c r="C797" s="388"/>
      <c r="D797" s="388"/>
      <c r="E797" s="388"/>
      <c r="F797" s="388"/>
      <c r="G797" s="388"/>
      <c r="H797" s="388"/>
      <c r="I797" s="389"/>
      <c r="J797" s="115">
        <f>J798</f>
        <v>1012464</v>
      </c>
      <c r="K797" s="383"/>
      <c r="L797" s="384"/>
      <c r="N797" s="99"/>
    </row>
    <row r="798" spans="1:14" ht="45" customHeight="1" outlineLevel="1" x14ac:dyDescent="0.25">
      <c r="A798" s="241">
        <v>1</v>
      </c>
      <c r="B798" s="315" t="s">
        <v>657</v>
      </c>
      <c r="C798" s="197" t="s">
        <v>527</v>
      </c>
      <c r="D798" s="20" t="s">
        <v>675</v>
      </c>
      <c r="E798" s="21" t="s">
        <v>26</v>
      </c>
      <c r="F798" s="100"/>
      <c r="G798" s="160" t="s">
        <v>410</v>
      </c>
      <c r="H798" s="316">
        <v>12</v>
      </c>
      <c r="I798" s="184">
        <f>J798/H798</f>
        <v>84372</v>
      </c>
      <c r="J798" s="171">
        <v>1012464</v>
      </c>
      <c r="K798" s="22" t="s">
        <v>70</v>
      </c>
      <c r="L798" s="22" t="s">
        <v>108</v>
      </c>
      <c r="N798" s="99"/>
    </row>
    <row r="799" spans="1:14" ht="24" customHeight="1" x14ac:dyDescent="0.25">
      <c r="A799" s="387" t="s">
        <v>1047</v>
      </c>
      <c r="B799" s="388"/>
      <c r="C799" s="388"/>
      <c r="D799" s="388"/>
      <c r="E799" s="388"/>
      <c r="F799" s="388"/>
      <c r="G799" s="388"/>
      <c r="H799" s="388"/>
      <c r="I799" s="389"/>
      <c r="J799" s="115">
        <f>J800+J801+J802</f>
        <v>1331928.5742857142</v>
      </c>
      <c r="K799" s="383"/>
      <c r="L799" s="384"/>
      <c r="N799" s="99"/>
    </row>
    <row r="800" spans="1:14" ht="42" customHeight="1" outlineLevel="1" x14ac:dyDescent="0.25">
      <c r="A800" s="241">
        <v>1</v>
      </c>
      <c r="B800" s="248" t="s">
        <v>420</v>
      </c>
      <c r="C800" s="197" t="s">
        <v>527</v>
      </c>
      <c r="D800" s="20" t="s">
        <v>675</v>
      </c>
      <c r="E800" s="21" t="s">
        <v>26</v>
      </c>
      <c r="F800" s="100"/>
      <c r="G800" s="136" t="s">
        <v>363</v>
      </c>
      <c r="H800" s="317">
        <v>4</v>
      </c>
      <c r="I800" s="187">
        <f>J800/H800</f>
        <v>121745.09</v>
      </c>
      <c r="J800" s="318">
        <v>486980.36</v>
      </c>
      <c r="K800" s="22" t="s">
        <v>45</v>
      </c>
      <c r="L800" s="22" t="s">
        <v>108</v>
      </c>
      <c r="N800" s="99"/>
    </row>
    <row r="801" spans="1:14" ht="45" customHeight="1" outlineLevel="1" x14ac:dyDescent="0.25">
      <c r="A801" s="241">
        <v>2</v>
      </c>
      <c r="B801" s="248" t="s">
        <v>262</v>
      </c>
      <c r="C801" s="197" t="s">
        <v>527</v>
      </c>
      <c r="D801" s="20" t="s">
        <v>675</v>
      </c>
      <c r="E801" s="21" t="s">
        <v>26</v>
      </c>
      <c r="F801" s="100"/>
      <c r="G801" s="136" t="s">
        <v>363</v>
      </c>
      <c r="H801" s="317">
        <v>4</v>
      </c>
      <c r="I801" s="187">
        <f>J801/H801</f>
        <v>73768.303571428565</v>
      </c>
      <c r="J801" s="318">
        <v>295073.21428571426</v>
      </c>
      <c r="K801" s="22" t="s">
        <v>45</v>
      </c>
      <c r="L801" s="22" t="s">
        <v>108</v>
      </c>
      <c r="N801" s="99"/>
    </row>
    <row r="802" spans="1:14" ht="46.5" customHeight="1" outlineLevel="1" x14ac:dyDescent="0.25">
      <c r="A802" s="241">
        <v>3</v>
      </c>
      <c r="B802" s="248" t="s">
        <v>516</v>
      </c>
      <c r="C802" s="197" t="s">
        <v>527</v>
      </c>
      <c r="D802" s="20" t="s">
        <v>675</v>
      </c>
      <c r="E802" s="21" t="s">
        <v>26</v>
      </c>
      <c r="F802" s="100"/>
      <c r="G802" s="136" t="s">
        <v>363</v>
      </c>
      <c r="H802" s="317">
        <v>4</v>
      </c>
      <c r="I802" s="187">
        <f>J802/H802</f>
        <v>137468.75</v>
      </c>
      <c r="J802" s="318">
        <v>549875</v>
      </c>
      <c r="K802" s="22" t="s">
        <v>45</v>
      </c>
      <c r="L802" s="22" t="s">
        <v>108</v>
      </c>
      <c r="N802" s="99"/>
    </row>
    <row r="803" spans="1:14" ht="22.5" customHeight="1" x14ac:dyDescent="0.25">
      <c r="A803" s="387" t="s">
        <v>1048</v>
      </c>
      <c r="B803" s="388"/>
      <c r="C803" s="388"/>
      <c r="D803" s="388"/>
      <c r="E803" s="388"/>
      <c r="F803" s="388"/>
      <c r="G803" s="388"/>
      <c r="H803" s="388"/>
      <c r="I803" s="389"/>
      <c r="J803" s="115">
        <f>J804</f>
        <v>4026360</v>
      </c>
      <c r="K803" s="383"/>
      <c r="L803" s="384"/>
      <c r="N803" s="99"/>
    </row>
    <row r="804" spans="1:14" ht="47.25" outlineLevel="1" x14ac:dyDescent="0.25">
      <c r="A804" s="241">
        <v>1</v>
      </c>
      <c r="B804" s="315" t="s">
        <v>351</v>
      </c>
      <c r="C804" s="197" t="s">
        <v>527</v>
      </c>
      <c r="D804" s="20" t="s">
        <v>675</v>
      </c>
      <c r="E804" s="21" t="s">
        <v>26</v>
      </c>
      <c r="F804" s="100"/>
      <c r="G804" s="136" t="s">
        <v>363</v>
      </c>
      <c r="H804" s="186">
        <v>2</v>
      </c>
      <c r="I804" s="186">
        <f>J804/H804</f>
        <v>2013180</v>
      </c>
      <c r="J804" s="319">
        <v>4026360</v>
      </c>
      <c r="K804" s="22" t="s">
        <v>45</v>
      </c>
      <c r="L804" s="22" t="s">
        <v>108</v>
      </c>
      <c r="N804" s="99"/>
    </row>
    <row r="805" spans="1:14" ht="23.25" customHeight="1" x14ac:dyDescent="0.25">
      <c r="A805" s="387" t="s">
        <v>1049</v>
      </c>
      <c r="B805" s="388"/>
      <c r="C805" s="388"/>
      <c r="D805" s="388"/>
      <c r="E805" s="388"/>
      <c r="F805" s="388"/>
      <c r="G805" s="388"/>
      <c r="H805" s="388"/>
      <c r="I805" s="389"/>
      <c r="J805" s="115">
        <f>J806</f>
        <v>6657310.0800000001</v>
      </c>
      <c r="K805" s="383"/>
      <c r="L805" s="384"/>
      <c r="N805" s="99"/>
    </row>
    <row r="806" spans="1:14" ht="66.75" customHeight="1" outlineLevel="1" x14ac:dyDescent="0.25">
      <c r="A806" s="241">
        <v>1</v>
      </c>
      <c r="B806" s="320" t="s">
        <v>651</v>
      </c>
      <c r="C806" s="197" t="s">
        <v>527</v>
      </c>
      <c r="D806" s="20" t="s">
        <v>675</v>
      </c>
      <c r="E806" s="21" t="s">
        <v>26</v>
      </c>
      <c r="F806" s="306"/>
      <c r="G806" s="136" t="s">
        <v>410</v>
      </c>
      <c r="H806" s="182">
        <v>12</v>
      </c>
      <c r="I806" s="217">
        <f>J806/H806</f>
        <v>554775.84</v>
      </c>
      <c r="J806" s="321">
        <v>6657310.0800000001</v>
      </c>
      <c r="K806" s="22" t="s">
        <v>47</v>
      </c>
      <c r="L806" s="22" t="s">
        <v>108</v>
      </c>
      <c r="N806" s="99"/>
    </row>
    <row r="807" spans="1:14" ht="24.75" customHeight="1" x14ac:dyDescent="0.25">
      <c r="A807" s="387" t="s">
        <v>1050</v>
      </c>
      <c r="B807" s="388"/>
      <c r="C807" s="388"/>
      <c r="D807" s="388"/>
      <c r="E807" s="388"/>
      <c r="F807" s="388"/>
      <c r="G807" s="388"/>
      <c r="H807" s="388"/>
      <c r="I807" s="389"/>
      <c r="J807" s="115">
        <f>J808</f>
        <v>7943654.2801764384</v>
      </c>
      <c r="K807" s="383"/>
      <c r="L807" s="384"/>
      <c r="N807" s="99"/>
    </row>
    <row r="808" spans="1:14" ht="31.5" outlineLevel="1" x14ac:dyDescent="0.25">
      <c r="A808" s="241">
        <v>1</v>
      </c>
      <c r="B808" s="322" t="s">
        <v>240</v>
      </c>
      <c r="C808" s="197" t="s">
        <v>527</v>
      </c>
      <c r="D808" s="20" t="s">
        <v>675</v>
      </c>
      <c r="E808" s="21" t="s">
        <v>26</v>
      </c>
      <c r="F808" s="100"/>
      <c r="G808" s="136" t="s">
        <v>363</v>
      </c>
      <c r="H808" s="182">
        <v>1</v>
      </c>
      <c r="I808" s="171">
        <f>J808</f>
        <v>7943654.2801764384</v>
      </c>
      <c r="J808" s="171">
        <v>7943654.2801764384</v>
      </c>
      <c r="K808" s="22" t="s">
        <v>543</v>
      </c>
      <c r="L808" s="22" t="s">
        <v>108</v>
      </c>
      <c r="N808" s="99"/>
    </row>
    <row r="809" spans="1:14" ht="24" customHeight="1" x14ac:dyDescent="0.25">
      <c r="A809" s="387" t="s">
        <v>1051</v>
      </c>
      <c r="B809" s="388"/>
      <c r="C809" s="388"/>
      <c r="D809" s="388"/>
      <c r="E809" s="388"/>
      <c r="F809" s="388"/>
      <c r="G809" s="388"/>
      <c r="H809" s="388"/>
      <c r="I809" s="389"/>
      <c r="J809" s="115">
        <f>J810</f>
        <v>353571.42857142852</v>
      </c>
      <c r="K809" s="383"/>
      <c r="L809" s="384"/>
      <c r="N809" s="99"/>
    </row>
    <row r="810" spans="1:14" ht="46.5" customHeight="1" outlineLevel="1" x14ac:dyDescent="0.25">
      <c r="A810" s="241">
        <v>1</v>
      </c>
      <c r="B810" s="322" t="s">
        <v>1027</v>
      </c>
      <c r="C810" s="197" t="s">
        <v>527</v>
      </c>
      <c r="D810" s="20" t="s">
        <v>675</v>
      </c>
      <c r="E810" s="21" t="s">
        <v>26</v>
      </c>
      <c r="F810" s="100"/>
      <c r="G810" s="136" t="s">
        <v>363</v>
      </c>
      <c r="H810" s="182">
        <v>2</v>
      </c>
      <c r="I810" s="187">
        <f>J810/H810</f>
        <v>176785.71428571426</v>
      </c>
      <c r="J810" s="323">
        <v>353571.42857142852</v>
      </c>
      <c r="K810" s="22" t="s">
        <v>45</v>
      </c>
      <c r="L810" s="22" t="s">
        <v>108</v>
      </c>
      <c r="N810" s="99"/>
    </row>
    <row r="811" spans="1:14" ht="24.75" customHeight="1" x14ac:dyDescent="0.25">
      <c r="A811" s="387" t="s">
        <v>1052</v>
      </c>
      <c r="B811" s="388"/>
      <c r="C811" s="388"/>
      <c r="D811" s="388"/>
      <c r="E811" s="388"/>
      <c r="F811" s="388"/>
      <c r="G811" s="388"/>
      <c r="H811" s="388"/>
      <c r="I811" s="389"/>
      <c r="J811" s="115">
        <f>J812</f>
        <v>714285.7142857142</v>
      </c>
      <c r="K811" s="383"/>
      <c r="L811" s="384"/>
      <c r="N811" s="99"/>
    </row>
    <row r="812" spans="1:14" ht="51" customHeight="1" outlineLevel="1" x14ac:dyDescent="0.25">
      <c r="A812" s="241">
        <v>1</v>
      </c>
      <c r="B812" s="322" t="s">
        <v>517</v>
      </c>
      <c r="C812" s="197" t="s">
        <v>527</v>
      </c>
      <c r="D812" s="20" t="s">
        <v>675</v>
      </c>
      <c r="E812" s="21" t="s">
        <v>26</v>
      </c>
      <c r="F812" s="100"/>
      <c r="G812" s="136" t="s">
        <v>422</v>
      </c>
      <c r="H812" s="182">
        <v>4</v>
      </c>
      <c r="I812" s="187">
        <f>J812/H812</f>
        <v>178571.42857142855</v>
      </c>
      <c r="J812" s="182">
        <v>714285.7142857142</v>
      </c>
      <c r="K812" s="22" t="s">
        <v>543</v>
      </c>
      <c r="L812" s="22" t="s">
        <v>108</v>
      </c>
      <c r="N812" s="99"/>
    </row>
    <row r="813" spans="1:14" ht="24.75" customHeight="1" x14ac:dyDescent="0.25">
      <c r="A813" s="387" t="s">
        <v>1053</v>
      </c>
      <c r="B813" s="388"/>
      <c r="C813" s="388"/>
      <c r="D813" s="388"/>
      <c r="E813" s="388"/>
      <c r="F813" s="388"/>
      <c r="G813" s="388"/>
      <c r="H813" s="388"/>
      <c r="I813" s="389"/>
      <c r="J813" s="324">
        <f>J814</f>
        <v>535714</v>
      </c>
      <c r="K813" s="250"/>
      <c r="L813" s="251"/>
      <c r="N813" s="99"/>
    </row>
    <row r="814" spans="1:14" ht="50.25" customHeight="1" outlineLevel="1" x14ac:dyDescent="0.25">
      <c r="A814" s="241">
        <v>1</v>
      </c>
      <c r="B814" s="256" t="s">
        <v>249</v>
      </c>
      <c r="C814" s="20" t="s">
        <v>44</v>
      </c>
      <c r="D814" s="20" t="s">
        <v>675</v>
      </c>
      <c r="E814" s="21" t="s">
        <v>26</v>
      </c>
      <c r="F814" s="100"/>
      <c r="G814" s="136" t="s">
        <v>410</v>
      </c>
      <c r="H814" s="182">
        <v>12</v>
      </c>
      <c r="I814" s="186">
        <f>J814/H814</f>
        <v>44642.833333333336</v>
      </c>
      <c r="J814" s="190">
        <v>535714</v>
      </c>
      <c r="K814" s="22" t="s">
        <v>45</v>
      </c>
      <c r="L814" s="22" t="s">
        <v>108</v>
      </c>
      <c r="N814" s="99"/>
    </row>
    <row r="815" spans="1:14" ht="23.25" customHeight="1" x14ac:dyDescent="0.25">
      <c r="A815" s="387" t="s">
        <v>1054</v>
      </c>
      <c r="B815" s="388"/>
      <c r="C815" s="388"/>
      <c r="D815" s="388"/>
      <c r="E815" s="388"/>
      <c r="F815" s="388"/>
      <c r="G815" s="388"/>
      <c r="H815" s="388"/>
      <c r="I815" s="389"/>
      <c r="J815" s="115">
        <f>J816</f>
        <v>8400000</v>
      </c>
      <c r="K815" s="383"/>
      <c r="L815" s="384"/>
      <c r="N815" s="99"/>
    </row>
    <row r="816" spans="1:14" ht="46.5" customHeight="1" outlineLevel="1" x14ac:dyDescent="0.25">
      <c r="A816" s="241">
        <v>1</v>
      </c>
      <c r="B816" s="248" t="s">
        <v>1028</v>
      </c>
      <c r="C816" s="197" t="s">
        <v>527</v>
      </c>
      <c r="D816" s="20" t="s">
        <v>675</v>
      </c>
      <c r="E816" s="21" t="s">
        <v>26</v>
      </c>
      <c r="F816" s="100"/>
      <c r="G816" s="136" t="s">
        <v>410</v>
      </c>
      <c r="H816" s="165">
        <v>12</v>
      </c>
      <c r="I816" s="205">
        <f>J816/H816</f>
        <v>700000</v>
      </c>
      <c r="J816" s="182">
        <v>8400000</v>
      </c>
      <c r="K816" s="22" t="s">
        <v>70</v>
      </c>
      <c r="L816" s="22" t="s">
        <v>108</v>
      </c>
      <c r="N816" s="99"/>
    </row>
    <row r="817" spans="1:14" ht="23.25" customHeight="1" x14ac:dyDescent="0.25">
      <c r="A817" s="387" t="s">
        <v>1055</v>
      </c>
      <c r="B817" s="388"/>
      <c r="C817" s="388"/>
      <c r="D817" s="388"/>
      <c r="E817" s="388"/>
      <c r="F817" s="388"/>
      <c r="G817" s="388"/>
      <c r="H817" s="388"/>
      <c r="I817" s="389"/>
      <c r="J817" s="115">
        <f>J818</f>
        <v>4440000</v>
      </c>
      <c r="K817" s="383"/>
      <c r="L817" s="384"/>
      <c r="N817" s="99"/>
    </row>
    <row r="818" spans="1:14" ht="46.5" customHeight="1" outlineLevel="1" x14ac:dyDescent="0.25">
      <c r="A818" s="241">
        <v>1</v>
      </c>
      <c r="B818" s="248" t="s">
        <v>251</v>
      </c>
      <c r="C818" s="197" t="s">
        <v>527</v>
      </c>
      <c r="D818" s="20" t="s">
        <v>675</v>
      </c>
      <c r="E818" s="21" t="s">
        <v>26</v>
      </c>
      <c r="F818" s="100"/>
      <c r="G818" s="136" t="s">
        <v>410</v>
      </c>
      <c r="H818" s="165">
        <v>12</v>
      </c>
      <c r="I818" s="205">
        <f>J818/H818</f>
        <v>370000</v>
      </c>
      <c r="J818" s="182">
        <v>4440000</v>
      </c>
      <c r="K818" s="22" t="s">
        <v>504</v>
      </c>
      <c r="L818" s="22" t="s">
        <v>108</v>
      </c>
      <c r="N818" s="99"/>
    </row>
    <row r="819" spans="1:14" ht="23.25" customHeight="1" x14ac:dyDescent="0.25">
      <c r="A819" s="387" t="s">
        <v>1056</v>
      </c>
      <c r="B819" s="388"/>
      <c r="C819" s="388"/>
      <c r="D819" s="388"/>
      <c r="E819" s="388"/>
      <c r="F819" s="388"/>
      <c r="G819" s="388"/>
      <c r="H819" s="388"/>
      <c r="I819" s="389"/>
      <c r="J819" s="115">
        <f>J820+J821</f>
        <v>3241379.9999999995</v>
      </c>
      <c r="K819" s="383"/>
      <c r="L819" s="384"/>
      <c r="N819" s="99"/>
    </row>
    <row r="820" spans="1:14" ht="31.5" outlineLevel="1" x14ac:dyDescent="0.25">
      <c r="A820" s="241">
        <v>1</v>
      </c>
      <c r="B820" s="256" t="s">
        <v>253</v>
      </c>
      <c r="C820" s="197" t="s">
        <v>527</v>
      </c>
      <c r="D820" s="20" t="s">
        <v>675</v>
      </c>
      <c r="E820" s="21" t="s">
        <v>26</v>
      </c>
      <c r="F820" s="100"/>
      <c r="G820" s="136" t="s">
        <v>410</v>
      </c>
      <c r="H820" s="165">
        <v>12</v>
      </c>
      <c r="I820" s="187">
        <f>J820/H820</f>
        <v>244749.99999999997</v>
      </c>
      <c r="J820" s="182">
        <v>2936999.9999999995</v>
      </c>
      <c r="K820" s="22" t="s">
        <v>45</v>
      </c>
      <c r="L820" s="22" t="s">
        <v>108</v>
      </c>
      <c r="N820" s="99"/>
    </row>
    <row r="821" spans="1:14" ht="63" outlineLevel="1" x14ac:dyDescent="0.25">
      <c r="A821" s="241">
        <v>2</v>
      </c>
      <c r="B821" s="256" t="s">
        <v>518</v>
      </c>
      <c r="C821" s="197" t="s">
        <v>527</v>
      </c>
      <c r="D821" s="20" t="s">
        <v>675</v>
      </c>
      <c r="E821" s="21" t="s">
        <v>26</v>
      </c>
      <c r="F821" s="100"/>
      <c r="G821" s="136" t="s">
        <v>519</v>
      </c>
      <c r="H821" s="165">
        <v>3</v>
      </c>
      <c r="I821" s="187">
        <f t="shared" ref="I821" si="37">J821/H821</f>
        <v>101460</v>
      </c>
      <c r="J821" s="182">
        <v>304380</v>
      </c>
      <c r="K821" s="22" t="s">
        <v>45</v>
      </c>
      <c r="L821" s="22" t="s">
        <v>108</v>
      </c>
      <c r="N821" s="99"/>
    </row>
    <row r="822" spans="1:14" ht="25.5" customHeight="1" x14ac:dyDescent="0.25">
      <c r="A822" s="387" t="s">
        <v>1057</v>
      </c>
      <c r="B822" s="388"/>
      <c r="C822" s="388"/>
      <c r="D822" s="388"/>
      <c r="E822" s="388"/>
      <c r="F822" s="388"/>
      <c r="G822" s="388"/>
      <c r="H822" s="388"/>
      <c r="I822" s="389"/>
      <c r="J822" s="115">
        <f>J823</f>
        <v>400808.95714285714</v>
      </c>
      <c r="K822" s="383"/>
      <c r="L822" s="384"/>
      <c r="N822" s="99"/>
    </row>
    <row r="823" spans="1:14" ht="31.5" outlineLevel="1" x14ac:dyDescent="0.25">
      <c r="A823" s="241">
        <v>1</v>
      </c>
      <c r="B823" s="256" t="s">
        <v>254</v>
      </c>
      <c r="C823" s="197" t="s">
        <v>528</v>
      </c>
      <c r="D823" s="20" t="s">
        <v>675</v>
      </c>
      <c r="E823" s="21" t="s">
        <v>26</v>
      </c>
      <c r="F823" s="100"/>
      <c r="G823" s="136" t="s">
        <v>410</v>
      </c>
      <c r="H823" s="182">
        <v>12</v>
      </c>
      <c r="I823" s="186">
        <f>J823/H823</f>
        <v>33400.74642857143</v>
      </c>
      <c r="J823" s="182">
        <v>400808.95714285714</v>
      </c>
      <c r="K823" s="22" t="s">
        <v>45</v>
      </c>
      <c r="L823" s="22" t="s">
        <v>108</v>
      </c>
      <c r="N823" s="99"/>
    </row>
    <row r="824" spans="1:14" ht="27" customHeight="1" x14ac:dyDescent="0.25">
      <c r="A824" s="387" t="s">
        <v>1058</v>
      </c>
      <c r="B824" s="388"/>
      <c r="C824" s="388"/>
      <c r="D824" s="388"/>
      <c r="E824" s="388"/>
      <c r="F824" s="388"/>
      <c r="G824" s="388"/>
      <c r="H824" s="388"/>
      <c r="I824" s="389"/>
      <c r="J824" s="115">
        <f>J825+J826</f>
        <v>4880900</v>
      </c>
      <c r="K824" s="383"/>
      <c r="L824" s="384"/>
      <c r="N824" s="99"/>
    </row>
    <row r="825" spans="1:14" ht="31.5" outlineLevel="1" x14ac:dyDescent="0.25">
      <c r="A825" s="241">
        <v>1</v>
      </c>
      <c r="B825" s="256" t="s">
        <v>652</v>
      </c>
      <c r="C825" s="197" t="s">
        <v>527</v>
      </c>
      <c r="D825" s="20" t="s">
        <v>675</v>
      </c>
      <c r="E825" s="21" t="s">
        <v>26</v>
      </c>
      <c r="F825" s="100"/>
      <c r="G825" s="136" t="s">
        <v>363</v>
      </c>
      <c r="H825" s="182">
        <v>1</v>
      </c>
      <c r="I825" s="187">
        <f>J825/H825</f>
        <v>720899.99999999988</v>
      </c>
      <c r="J825" s="182">
        <v>720899.99999999988</v>
      </c>
      <c r="K825" s="22" t="s">
        <v>1029</v>
      </c>
      <c r="L825" s="22" t="s">
        <v>108</v>
      </c>
      <c r="N825" s="99"/>
    </row>
    <row r="826" spans="1:14" ht="31.5" outlineLevel="1" x14ac:dyDescent="0.25">
      <c r="A826" s="241">
        <v>2</v>
      </c>
      <c r="B826" s="256" t="s">
        <v>256</v>
      </c>
      <c r="C826" s="197" t="s">
        <v>527</v>
      </c>
      <c r="D826" s="20" t="s">
        <v>675</v>
      </c>
      <c r="E826" s="21" t="s">
        <v>26</v>
      </c>
      <c r="F826" s="100"/>
      <c r="G826" s="136" t="s">
        <v>363</v>
      </c>
      <c r="H826" s="182">
        <v>1</v>
      </c>
      <c r="I826" s="325">
        <f>J826/H826</f>
        <v>4160000</v>
      </c>
      <c r="J826" s="182">
        <v>4160000</v>
      </c>
      <c r="K826" s="22" t="s">
        <v>980</v>
      </c>
      <c r="L826" s="22" t="s">
        <v>108</v>
      </c>
      <c r="N826" s="99"/>
    </row>
    <row r="827" spans="1:14" ht="25.5" customHeight="1" x14ac:dyDescent="0.25">
      <c r="A827" s="387" t="s">
        <v>1059</v>
      </c>
      <c r="B827" s="388"/>
      <c r="C827" s="388"/>
      <c r="D827" s="388"/>
      <c r="E827" s="388"/>
      <c r="F827" s="388"/>
      <c r="G827" s="388"/>
      <c r="H827" s="388"/>
      <c r="I827" s="389"/>
      <c r="J827" s="115">
        <f>J828+J831+J832+J829+J830</f>
        <v>1050927.857142857</v>
      </c>
      <c r="K827" s="383"/>
      <c r="L827" s="384"/>
      <c r="N827" s="99"/>
    </row>
    <row r="828" spans="1:14" ht="47.25" outlineLevel="1" x14ac:dyDescent="0.25">
      <c r="A828" s="241">
        <v>1</v>
      </c>
      <c r="B828" s="245" t="s">
        <v>1030</v>
      </c>
      <c r="C828" s="197" t="s">
        <v>527</v>
      </c>
      <c r="D828" s="20" t="s">
        <v>675</v>
      </c>
      <c r="E828" s="21" t="s">
        <v>26</v>
      </c>
      <c r="F828" s="100"/>
      <c r="G828" s="136" t="s">
        <v>353</v>
      </c>
      <c r="H828" s="326">
        <v>100</v>
      </c>
      <c r="I828" s="326">
        <f>J828/H828</f>
        <v>4732.1400000000003</v>
      </c>
      <c r="J828" s="326">
        <v>473214</v>
      </c>
      <c r="K828" s="22" t="s">
        <v>504</v>
      </c>
      <c r="L828" s="22" t="s">
        <v>108</v>
      </c>
      <c r="N828" s="99"/>
    </row>
    <row r="829" spans="1:14" ht="31.5" outlineLevel="1" x14ac:dyDescent="0.25">
      <c r="A829" s="241">
        <v>2</v>
      </c>
      <c r="B829" s="245" t="s">
        <v>259</v>
      </c>
      <c r="C829" s="197" t="s">
        <v>527</v>
      </c>
      <c r="D829" s="20" t="s">
        <v>675</v>
      </c>
      <c r="E829" s="21" t="s">
        <v>26</v>
      </c>
      <c r="F829" s="100"/>
      <c r="G829" s="136" t="s">
        <v>353</v>
      </c>
      <c r="H829" s="326">
        <v>51</v>
      </c>
      <c r="I829" s="326">
        <f t="shared" ref="I829:I830" si="38">J829/H829</f>
        <v>9535.7058823529405</v>
      </c>
      <c r="J829" s="326">
        <v>486321</v>
      </c>
      <c r="K829" s="22" t="s">
        <v>504</v>
      </c>
      <c r="L829" s="22" t="s">
        <v>108</v>
      </c>
      <c r="N829" s="99"/>
    </row>
    <row r="830" spans="1:14" ht="31.5" outlineLevel="1" x14ac:dyDescent="0.25">
      <c r="A830" s="241">
        <v>3</v>
      </c>
      <c r="B830" s="245" t="s">
        <v>260</v>
      </c>
      <c r="C830" s="197" t="s">
        <v>527</v>
      </c>
      <c r="D830" s="20" t="s">
        <v>675</v>
      </c>
      <c r="E830" s="21" t="s">
        <v>26</v>
      </c>
      <c r="F830" s="100"/>
      <c r="G830" s="136" t="s">
        <v>353</v>
      </c>
      <c r="H830" s="326">
        <v>1</v>
      </c>
      <c r="I830" s="326">
        <f t="shared" si="38"/>
        <v>60714.28571428571</v>
      </c>
      <c r="J830" s="326">
        <v>60714.28571428571</v>
      </c>
      <c r="K830" s="22" t="s">
        <v>504</v>
      </c>
      <c r="L830" s="22" t="s">
        <v>108</v>
      </c>
      <c r="N830" s="99"/>
    </row>
    <row r="831" spans="1:14" ht="31.5" outlineLevel="1" x14ac:dyDescent="0.25">
      <c r="A831" s="241">
        <v>4</v>
      </c>
      <c r="B831" s="245" t="s">
        <v>653</v>
      </c>
      <c r="C831" s="197" t="s">
        <v>527</v>
      </c>
      <c r="D831" s="20" t="s">
        <v>675</v>
      </c>
      <c r="E831" s="21" t="s">
        <v>26</v>
      </c>
      <c r="F831" s="100"/>
      <c r="G831" s="136" t="s">
        <v>353</v>
      </c>
      <c r="H831" s="326">
        <v>2</v>
      </c>
      <c r="I831" s="326">
        <f>J831/H831</f>
        <v>5803.5714285714284</v>
      </c>
      <c r="J831" s="326">
        <v>11607.142857142857</v>
      </c>
      <c r="K831" s="22" t="s">
        <v>504</v>
      </c>
      <c r="L831" s="22" t="s">
        <v>108</v>
      </c>
      <c r="N831" s="99"/>
    </row>
    <row r="832" spans="1:14" ht="31.5" outlineLevel="1" x14ac:dyDescent="0.25">
      <c r="A832" s="241">
        <v>5</v>
      </c>
      <c r="B832" s="245" t="s">
        <v>654</v>
      </c>
      <c r="C832" s="197" t="s">
        <v>527</v>
      </c>
      <c r="D832" s="20" t="s">
        <v>675</v>
      </c>
      <c r="E832" s="21" t="s">
        <v>26</v>
      </c>
      <c r="F832" s="100"/>
      <c r="G832" s="136" t="s">
        <v>353</v>
      </c>
      <c r="H832" s="326">
        <v>2</v>
      </c>
      <c r="I832" s="326">
        <f>J832/H832</f>
        <v>9535.7142857142844</v>
      </c>
      <c r="J832" s="326">
        <v>19071.428571428569</v>
      </c>
      <c r="K832" s="22" t="s">
        <v>504</v>
      </c>
      <c r="L832" s="22" t="s">
        <v>108</v>
      </c>
      <c r="N832" s="99"/>
    </row>
    <row r="833" spans="1:14" ht="23.25" customHeight="1" x14ac:dyDescent="0.25">
      <c r="A833" s="387" t="s">
        <v>1060</v>
      </c>
      <c r="B833" s="388"/>
      <c r="C833" s="388"/>
      <c r="D833" s="388"/>
      <c r="E833" s="388"/>
      <c r="F833" s="388"/>
      <c r="G833" s="388"/>
      <c r="H833" s="388"/>
      <c r="I833" s="389"/>
      <c r="J833" s="115">
        <f>SUM(J834:J842)</f>
        <v>637186.14569279994</v>
      </c>
      <c r="K833" s="383"/>
      <c r="L833" s="384"/>
      <c r="N833" s="99"/>
    </row>
    <row r="834" spans="1:14" ht="31.5" outlineLevel="1" x14ac:dyDescent="0.25">
      <c r="A834" s="241">
        <v>1</v>
      </c>
      <c r="B834" s="327" t="s">
        <v>262</v>
      </c>
      <c r="C834" s="197" t="s">
        <v>528</v>
      </c>
      <c r="D834" s="20" t="s">
        <v>675</v>
      </c>
      <c r="E834" s="21" t="s">
        <v>26</v>
      </c>
      <c r="F834" s="100"/>
      <c r="G834" s="136" t="s">
        <v>363</v>
      </c>
      <c r="H834" s="182">
        <v>1</v>
      </c>
      <c r="I834" s="328">
        <f>J834</f>
        <v>50401.901615999988</v>
      </c>
      <c r="J834" s="328">
        <v>50401.901615999988</v>
      </c>
      <c r="K834" s="22" t="s">
        <v>45</v>
      </c>
      <c r="L834" s="22" t="s">
        <v>108</v>
      </c>
      <c r="N834" s="99"/>
    </row>
    <row r="835" spans="1:14" ht="31.5" outlineLevel="1" x14ac:dyDescent="0.25">
      <c r="A835" s="241">
        <v>2</v>
      </c>
      <c r="B835" s="329" t="s">
        <v>656</v>
      </c>
      <c r="C835" s="197" t="s">
        <v>528</v>
      </c>
      <c r="D835" s="20" t="s">
        <v>675</v>
      </c>
      <c r="E835" s="21" t="s">
        <v>26</v>
      </c>
      <c r="F835" s="100"/>
      <c r="G835" s="136" t="s">
        <v>363</v>
      </c>
      <c r="H835" s="182">
        <v>1</v>
      </c>
      <c r="I835" s="328">
        <f t="shared" ref="I835:I842" si="39">J835</f>
        <v>50401.901615999988</v>
      </c>
      <c r="J835" s="328">
        <v>50401.901615999988</v>
      </c>
      <c r="K835" s="22" t="s">
        <v>45</v>
      </c>
      <c r="L835" s="22" t="s">
        <v>108</v>
      </c>
      <c r="N835" s="99"/>
    </row>
    <row r="836" spans="1:14" ht="31.5" outlineLevel="1" x14ac:dyDescent="0.25">
      <c r="A836" s="241">
        <v>3</v>
      </c>
      <c r="B836" s="312" t="s">
        <v>264</v>
      </c>
      <c r="C836" s="197" t="s">
        <v>528</v>
      </c>
      <c r="D836" s="20" t="s">
        <v>675</v>
      </c>
      <c r="E836" s="21" t="s">
        <v>26</v>
      </c>
      <c r="F836" s="100"/>
      <c r="G836" s="136" t="s">
        <v>363</v>
      </c>
      <c r="H836" s="182">
        <v>1</v>
      </c>
      <c r="I836" s="328">
        <f t="shared" si="39"/>
        <v>91519.242408000006</v>
      </c>
      <c r="J836" s="328">
        <v>91519.242408000006</v>
      </c>
      <c r="K836" s="22" t="s">
        <v>45</v>
      </c>
      <c r="L836" s="22" t="s">
        <v>108</v>
      </c>
      <c r="N836" s="99"/>
    </row>
    <row r="837" spans="1:14" ht="31.5" outlineLevel="1" x14ac:dyDescent="0.25">
      <c r="A837" s="241">
        <v>4</v>
      </c>
      <c r="B837" s="312" t="s">
        <v>264</v>
      </c>
      <c r="C837" s="197" t="s">
        <v>528</v>
      </c>
      <c r="D837" s="20" t="s">
        <v>675</v>
      </c>
      <c r="E837" s="21" t="s">
        <v>26</v>
      </c>
      <c r="F837" s="100"/>
      <c r="G837" s="136" t="s">
        <v>363</v>
      </c>
      <c r="H837" s="182">
        <v>1</v>
      </c>
      <c r="I837" s="328">
        <f t="shared" si="39"/>
        <v>91519.242408000006</v>
      </c>
      <c r="J837" s="328">
        <v>91519.242408000006</v>
      </c>
      <c r="K837" s="22" t="s">
        <v>45</v>
      </c>
      <c r="L837" s="22" t="s">
        <v>108</v>
      </c>
      <c r="N837" s="99"/>
    </row>
    <row r="838" spans="1:14" ht="31.5" outlineLevel="1" x14ac:dyDescent="0.25">
      <c r="A838" s="241">
        <v>5</v>
      </c>
      <c r="B838" s="312" t="s">
        <v>264</v>
      </c>
      <c r="C838" s="197" t="s">
        <v>528</v>
      </c>
      <c r="D838" s="20" t="s">
        <v>675</v>
      </c>
      <c r="E838" s="21" t="s">
        <v>26</v>
      </c>
      <c r="F838" s="100"/>
      <c r="G838" s="136" t="s">
        <v>363</v>
      </c>
      <c r="H838" s="182">
        <v>1</v>
      </c>
      <c r="I838" s="328">
        <f t="shared" si="39"/>
        <v>91519.242408000006</v>
      </c>
      <c r="J838" s="328">
        <v>91519.242408000006</v>
      </c>
      <c r="K838" s="22" t="s">
        <v>45</v>
      </c>
      <c r="L838" s="22" t="s">
        <v>108</v>
      </c>
      <c r="N838" s="99"/>
    </row>
    <row r="839" spans="1:14" ht="31.5" outlineLevel="1" x14ac:dyDescent="0.25">
      <c r="A839" s="241">
        <v>6</v>
      </c>
      <c r="B839" s="312" t="s">
        <v>266</v>
      </c>
      <c r="C839" s="197" t="s">
        <v>528</v>
      </c>
      <c r="D839" s="20" t="s">
        <v>675</v>
      </c>
      <c r="E839" s="21" t="s">
        <v>26</v>
      </c>
      <c r="F839" s="100"/>
      <c r="G839" s="136" t="s">
        <v>363</v>
      </c>
      <c r="H839" s="182">
        <v>1</v>
      </c>
      <c r="I839" s="328">
        <f t="shared" si="39"/>
        <v>55442.091777599991</v>
      </c>
      <c r="J839" s="328">
        <v>55442.091777599991</v>
      </c>
      <c r="K839" s="22" t="s">
        <v>45</v>
      </c>
      <c r="L839" s="22" t="s">
        <v>108</v>
      </c>
      <c r="N839" s="99"/>
    </row>
    <row r="840" spans="1:14" ht="31.5" outlineLevel="1" x14ac:dyDescent="0.25">
      <c r="A840" s="241">
        <v>7</v>
      </c>
      <c r="B840" s="330" t="s">
        <v>423</v>
      </c>
      <c r="C840" s="197" t="s">
        <v>528</v>
      </c>
      <c r="D840" s="20" t="s">
        <v>675</v>
      </c>
      <c r="E840" s="21" t="s">
        <v>26</v>
      </c>
      <c r="F840" s="100"/>
      <c r="G840" s="136" t="s">
        <v>363</v>
      </c>
      <c r="H840" s="182">
        <v>1</v>
      </c>
      <c r="I840" s="328">
        <f t="shared" si="39"/>
        <v>50401.901615999988</v>
      </c>
      <c r="J840" s="328">
        <v>50401.901615999988</v>
      </c>
      <c r="K840" s="22" t="s">
        <v>45</v>
      </c>
      <c r="L840" s="22" t="s">
        <v>108</v>
      </c>
      <c r="N840" s="99"/>
    </row>
    <row r="841" spans="1:14" ht="31.5" outlineLevel="1" x14ac:dyDescent="0.25">
      <c r="A841" s="241">
        <v>8</v>
      </c>
      <c r="B841" s="330" t="s">
        <v>655</v>
      </c>
      <c r="C841" s="197" t="s">
        <v>528</v>
      </c>
      <c r="D841" s="20" t="s">
        <v>675</v>
      </c>
      <c r="E841" s="21" t="s">
        <v>26</v>
      </c>
      <c r="F841" s="100"/>
      <c r="G841" s="136" t="s">
        <v>363</v>
      </c>
      <c r="H841" s="182">
        <v>1</v>
      </c>
      <c r="I841" s="328">
        <f t="shared" si="39"/>
        <v>105578.7202272</v>
      </c>
      <c r="J841" s="328">
        <v>105578.7202272</v>
      </c>
      <c r="K841" s="22" t="s">
        <v>45</v>
      </c>
      <c r="L841" s="22" t="s">
        <v>108</v>
      </c>
      <c r="N841" s="99"/>
    </row>
    <row r="842" spans="1:14" ht="31.5" outlineLevel="1" x14ac:dyDescent="0.25">
      <c r="A842" s="241">
        <v>9</v>
      </c>
      <c r="B842" s="330" t="s">
        <v>421</v>
      </c>
      <c r="C842" s="197" t="s">
        <v>528</v>
      </c>
      <c r="D842" s="20" t="s">
        <v>675</v>
      </c>
      <c r="E842" s="21" t="s">
        <v>26</v>
      </c>
      <c r="F842" s="100"/>
      <c r="G842" s="136" t="s">
        <v>363</v>
      </c>
      <c r="H842" s="182">
        <v>1</v>
      </c>
      <c r="I842" s="328">
        <f t="shared" si="39"/>
        <v>50401.901615999988</v>
      </c>
      <c r="J842" s="328">
        <v>50401.901615999988</v>
      </c>
      <c r="K842" s="22" t="s">
        <v>45</v>
      </c>
      <c r="L842" s="22" t="s">
        <v>108</v>
      </c>
      <c r="N842" s="99"/>
    </row>
    <row r="843" spans="1:14" ht="24.75" customHeight="1" x14ac:dyDescent="0.25">
      <c r="A843" s="387" t="s">
        <v>1061</v>
      </c>
      <c r="B843" s="388"/>
      <c r="C843" s="388"/>
      <c r="D843" s="388"/>
      <c r="E843" s="388"/>
      <c r="F843" s="388"/>
      <c r="G843" s="388"/>
      <c r="H843" s="388"/>
      <c r="I843" s="389"/>
      <c r="J843" s="115">
        <f>J844+J845+J846</f>
        <v>15951440</v>
      </c>
      <c r="K843" s="383"/>
      <c r="L843" s="384"/>
      <c r="N843" s="99"/>
    </row>
    <row r="844" spans="1:14" ht="31.5" outlineLevel="1" x14ac:dyDescent="0.25">
      <c r="A844" s="241">
        <v>1</v>
      </c>
      <c r="B844" s="279" t="s">
        <v>271</v>
      </c>
      <c r="C844" s="197" t="s">
        <v>528</v>
      </c>
      <c r="D844" s="20" t="s">
        <v>675</v>
      </c>
      <c r="E844" s="21" t="s">
        <v>26</v>
      </c>
      <c r="F844" s="100"/>
      <c r="G844" s="136" t="s">
        <v>363</v>
      </c>
      <c r="H844" s="182">
        <v>1</v>
      </c>
      <c r="I844" s="187">
        <f>J844</f>
        <v>1942408</v>
      </c>
      <c r="J844" s="187">
        <v>1942408</v>
      </c>
      <c r="K844" s="22" t="s">
        <v>132</v>
      </c>
      <c r="L844" s="22" t="s">
        <v>108</v>
      </c>
      <c r="N844" s="99"/>
    </row>
    <row r="845" spans="1:14" ht="47.25" outlineLevel="1" x14ac:dyDescent="0.25">
      <c r="A845" s="241">
        <v>2</v>
      </c>
      <c r="B845" s="279" t="s">
        <v>272</v>
      </c>
      <c r="C845" s="197" t="s">
        <v>528</v>
      </c>
      <c r="D845" s="20" t="s">
        <v>675</v>
      </c>
      <c r="E845" s="21" t="s">
        <v>26</v>
      </c>
      <c r="F845" s="100"/>
      <c r="G845" s="136" t="s">
        <v>363</v>
      </c>
      <c r="H845" s="182">
        <v>1</v>
      </c>
      <c r="I845" s="187">
        <f>J845</f>
        <v>1415520</v>
      </c>
      <c r="J845" s="187">
        <v>1415520</v>
      </c>
      <c r="K845" s="20" t="s">
        <v>912</v>
      </c>
      <c r="L845" s="22" t="s">
        <v>108</v>
      </c>
      <c r="N845" s="99"/>
    </row>
    <row r="846" spans="1:14" ht="46.5" customHeight="1" outlineLevel="1" x14ac:dyDescent="0.25">
      <c r="A846" s="241">
        <v>3</v>
      </c>
      <c r="B846" s="279" t="s">
        <v>274</v>
      </c>
      <c r="C846" s="197" t="s">
        <v>528</v>
      </c>
      <c r="D846" s="20" t="s">
        <v>675</v>
      </c>
      <c r="E846" s="21" t="s">
        <v>26</v>
      </c>
      <c r="F846" s="100"/>
      <c r="G846" s="136" t="s">
        <v>409</v>
      </c>
      <c r="H846" s="280">
        <v>336</v>
      </c>
      <c r="I846" s="243">
        <f>J846/H846</f>
        <v>37480.690476190473</v>
      </c>
      <c r="J846" s="165">
        <v>12593512</v>
      </c>
      <c r="K846" s="20" t="s">
        <v>912</v>
      </c>
      <c r="L846" s="20" t="s">
        <v>108</v>
      </c>
      <c r="N846" s="99"/>
    </row>
    <row r="847" spans="1:14" ht="19.5" customHeight="1" x14ac:dyDescent="0.25">
      <c r="A847" s="387" t="s">
        <v>1062</v>
      </c>
      <c r="B847" s="388"/>
      <c r="C847" s="388"/>
      <c r="D847" s="388"/>
      <c r="E847" s="388"/>
      <c r="F847" s="388"/>
      <c r="G847" s="388"/>
      <c r="H847" s="388"/>
      <c r="I847" s="389"/>
      <c r="J847" s="115">
        <f>SUM(J848:J851)</f>
        <v>62478</v>
      </c>
      <c r="K847" s="383"/>
      <c r="L847" s="384"/>
      <c r="N847" s="99"/>
    </row>
    <row r="848" spans="1:14" ht="31.5" outlineLevel="1" x14ac:dyDescent="0.25">
      <c r="A848" s="241">
        <v>1</v>
      </c>
      <c r="B848" s="327" t="s">
        <v>533</v>
      </c>
      <c r="C848" s="197" t="s">
        <v>528</v>
      </c>
      <c r="D848" s="20" t="s">
        <v>675</v>
      </c>
      <c r="E848" s="21" t="s">
        <v>26</v>
      </c>
      <c r="F848" s="100"/>
      <c r="G848" s="136" t="s">
        <v>363</v>
      </c>
      <c r="H848" s="182">
        <v>1</v>
      </c>
      <c r="I848" s="328">
        <f>J848/H848</f>
        <v>5340</v>
      </c>
      <c r="J848" s="328">
        <v>5340</v>
      </c>
      <c r="K848" s="22" t="s">
        <v>45</v>
      </c>
      <c r="L848" s="22" t="s">
        <v>108</v>
      </c>
      <c r="N848" s="99"/>
    </row>
    <row r="849" spans="1:14" ht="47.25" outlineLevel="1" x14ac:dyDescent="0.25">
      <c r="A849" s="241">
        <v>2</v>
      </c>
      <c r="B849" s="312" t="s">
        <v>530</v>
      </c>
      <c r="C849" s="197" t="s">
        <v>528</v>
      </c>
      <c r="D849" s="20" t="s">
        <v>675</v>
      </c>
      <c r="E849" s="21" t="s">
        <v>26</v>
      </c>
      <c r="F849" s="100"/>
      <c r="G849" s="136" t="s">
        <v>363</v>
      </c>
      <c r="H849" s="182">
        <v>1</v>
      </c>
      <c r="I849" s="328">
        <f t="shared" ref="I849:I851" si="40">J849/H849</f>
        <v>6942</v>
      </c>
      <c r="J849" s="328">
        <v>6942</v>
      </c>
      <c r="K849" s="22" t="s">
        <v>45</v>
      </c>
      <c r="L849" s="22" t="s">
        <v>108</v>
      </c>
      <c r="N849" s="99"/>
    </row>
    <row r="850" spans="1:14" ht="31.5" outlineLevel="1" x14ac:dyDescent="0.25">
      <c r="A850" s="241">
        <v>3</v>
      </c>
      <c r="B850" s="312" t="s">
        <v>531</v>
      </c>
      <c r="C850" s="197" t="s">
        <v>528</v>
      </c>
      <c r="D850" s="20" t="s">
        <v>675</v>
      </c>
      <c r="E850" s="21" t="s">
        <v>26</v>
      </c>
      <c r="F850" s="100"/>
      <c r="G850" s="136" t="s">
        <v>363</v>
      </c>
      <c r="H850" s="182">
        <v>3</v>
      </c>
      <c r="I850" s="328">
        <f t="shared" si="40"/>
        <v>13884</v>
      </c>
      <c r="J850" s="328">
        <v>41652</v>
      </c>
      <c r="K850" s="22" t="s">
        <v>45</v>
      </c>
      <c r="L850" s="22" t="s">
        <v>108</v>
      </c>
      <c r="N850" s="99"/>
    </row>
    <row r="851" spans="1:14" ht="31.5" outlineLevel="1" x14ac:dyDescent="0.25">
      <c r="A851" s="241">
        <v>4</v>
      </c>
      <c r="B851" s="310" t="s">
        <v>532</v>
      </c>
      <c r="C851" s="197" t="s">
        <v>528</v>
      </c>
      <c r="D851" s="20" t="s">
        <v>675</v>
      </c>
      <c r="E851" s="271" t="s">
        <v>26</v>
      </c>
      <c r="F851" s="100"/>
      <c r="G851" s="272" t="s">
        <v>363</v>
      </c>
      <c r="H851" s="331">
        <v>1</v>
      </c>
      <c r="I851" s="332">
        <f t="shared" si="40"/>
        <v>8544</v>
      </c>
      <c r="J851" s="332">
        <v>8544</v>
      </c>
      <c r="K851" s="333" t="s">
        <v>45</v>
      </c>
      <c r="L851" s="333" t="s">
        <v>108</v>
      </c>
      <c r="N851" s="99"/>
    </row>
    <row r="852" spans="1:14" ht="23.25" customHeight="1" x14ac:dyDescent="0.25">
      <c r="A852" s="421" t="s">
        <v>1065</v>
      </c>
      <c r="B852" s="422"/>
      <c r="C852" s="422"/>
      <c r="D852" s="422"/>
      <c r="E852" s="422"/>
      <c r="F852" s="422"/>
      <c r="G852" s="422"/>
      <c r="H852" s="422"/>
      <c r="I852" s="389"/>
      <c r="J852" s="115">
        <f>J853</f>
        <v>540000</v>
      </c>
      <c r="K852" s="426"/>
      <c r="L852" s="384"/>
      <c r="N852" s="99"/>
    </row>
    <row r="853" spans="1:14" ht="45" customHeight="1" outlineLevel="1" x14ac:dyDescent="0.25">
      <c r="A853" s="241">
        <v>1</v>
      </c>
      <c r="B853" s="315" t="s">
        <v>1064</v>
      </c>
      <c r="C853" s="197" t="s">
        <v>527</v>
      </c>
      <c r="D853" s="20" t="s">
        <v>675</v>
      </c>
      <c r="E853" s="21" t="s">
        <v>26</v>
      </c>
      <c r="F853" s="100"/>
      <c r="G853" s="160" t="s">
        <v>410</v>
      </c>
      <c r="H853" s="316">
        <v>12</v>
      </c>
      <c r="I853" s="318">
        <f>J853/H853</f>
        <v>45000</v>
      </c>
      <c r="J853" s="171">
        <v>540000</v>
      </c>
      <c r="K853" s="22" t="s">
        <v>70</v>
      </c>
      <c r="L853" s="22" t="s">
        <v>108</v>
      </c>
      <c r="N853" s="99"/>
    </row>
    <row r="854" spans="1:14" ht="19.5" customHeight="1" x14ac:dyDescent="0.25">
      <c r="A854" s="402"/>
      <c r="B854" s="403"/>
      <c r="C854" s="403"/>
      <c r="D854" s="403"/>
      <c r="E854" s="403"/>
      <c r="F854" s="403"/>
      <c r="G854" s="403"/>
      <c r="H854" s="403"/>
      <c r="I854" s="404"/>
      <c r="J854" s="373">
        <f>J852+J847+J843+J833+J827+J824+J822+J819+J817+J815+J813+J811+J809+J807+J805+J803+J799+J797+J795+J775+J764+J762+J760+J704+J702+J700+J698+J694+J681+J679+J676+J674+J670+J664+J662+J654</f>
        <v>445925029.93374097</v>
      </c>
      <c r="K854" s="385"/>
      <c r="L854" s="386"/>
      <c r="N854" s="99"/>
    </row>
    <row r="855" spans="1:14" x14ac:dyDescent="0.25">
      <c r="A855" s="334"/>
      <c r="B855" s="334"/>
      <c r="C855" s="334"/>
      <c r="D855" s="334"/>
      <c r="E855" s="334"/>
      <c r="F855" s="334"/>
      <c r="G855" s="334"/>
      <c r="H855" s="334"/>
      <c r="I855" s="334"/>
      <c r="J855" s="334"/>
      <c r="K855" s="334"/>
      <c r="L855" s="334"/>
      <c r="N855" s="99"/>
    </row>
    <row r="856" spans="1:14" x14ac:dyDescent="0.25">
      <c r="A856" s="334"/>
      <c r="B856" s="334"/>
      <c r="C856" s="334"/>
      <c r="D856" s="334"/>
      <c r="E856" s="334"/>
      <c r="F856" s="334"/>
      <c r="G856" s="334"/>
      <c r="H856" s="334"/>
      <c r="I856" s="334"/>
      <c r="J856" s="334"/>
      <c r="K856" s="334"/>
      <c r="L856" s="334"/>
      <c r="N856" s="99"/>
    </row>
    <row r="857" spans="1:14" x14ac:dyDescent="0.25">
      <c r="A857" s="334"/>
      <c r="B857" s="334"/>
      <c r="C857" s="334"/>
      <c r="D857" s="334"/>
      <c r="E857" s="334"/>
      <c r="F857" s="334"/>
      <c r="G857" s="334"/>
      <c r="H857" s="334"/>
      <c r="I857" s="334"/>
      <c r="J857" s="334"/>
      <c r="K857" s="334"/>
      <c r="L857" s="334"/>
      <c r="N857" s="99"/>
    </row>
    <row r="858" spans="1:14" ht="18.75" x14ac:dyDescent="0.3">
      <c r="A858" s="335" t="s">
        <v>295</v>
      </c>
      <c r="B858" s="334"/>
      <c r="C858" s="336"/>
      <c r="D858" s="336"/>
      <c r="E858" s="335"/>
      <c r="K858" s="100"/>
      <c r="L858" s="100"/>
    </row>
    <row r="859" spans="1:14" ht="18.75" x14ac:dyDescent="0.3">
      <c r="A859" s="336"/>
      <c r="B859" s="335"/>
      <c r="C859" s="339"/>
      <c r="D859" s="339"/>
      <c r="E859" s="340"/>
      <c r="K859" s="100"/>
      <c r="L859" s="100"/>
    </row>
    <row r="860" spans="1:14" ht="33" customHeight="1" x14ac:dyDescent="0.3">
      <c r="A860" s="335" t="s">
        <v>1031</v>
      </c>
      <c r="B860" s="341"/>
      <c r="C860" s="336"/>
      <c r="D860" s="336"/>
      <c r="E860" s="335"/>
      <c r="K860" s="100"/>
      <c r="L860" s="100"/>
    </row>
    <row r="861" spans="1:14" ht="18.75" x14ac:dyDescent="0.3">
      <c r="B861" s="335"/>
      <c r="K861" s="100"/>
      <c r="L861" s="100"/>
    </row>
    <row r="862" spans="1:14" x14ac:dyDescent="0.25">
      <c r="K862" s="100"/>
      <c r="L862" s="100"/>
    </row>
    <row r="863" spans="1:14" ht="18.75" x14ac:dyDescent="0.3">
      <c r="A863" s="335" t="s">
        <v>1063</v>
      </c>
      <c r="K863" s="100"/>
      <c r="L863" s="100"/>
    </row>
    <row r="864" spans="1:14" x14ac:dyDescent="0.25">
      <c r="K864" s="100"/>
      <c r="L864" s="100"/>
    </row>
    <row r="865" spans="11:12" x14ac:dyDescent="0.25">
      <c r="K865" s="100"/>
      <c r="L865" s="100"/>
    </row>
    <row r="866" spans="11:12" x14ac:dyDescent="0.25">
      <c r="K866" s="100"/>
      <c r="L866" s="100"/>
    </row>
    <row r="867" spans="11:12" x14ac:dyDescent="0.25">
      <c r="K867" s="100"/>
      <c r="L867" s="100"/>
    </row>
    <row r="868" spans="11:12" x14ac:dyDescent="0.25">
      <c r="K868" s="100"/>
      <c r="L868" s="100"/>
    </row>
    <row r="869" spans="11:12" x14ac:dyDescent="0.25">
      <c r="K869" s="100"/>
      <c r="L869" s="100"/>
    </row>
    <row r="870" spans="11:12" x14ac:dyDescent="0.25">
      <c r="K870" s="100"/>
      <c r="L870" s="100"/>
    </row>
    <row r="871" spans="11:12" x14ac:dyDescent="0.25">
      <c r="K871" s="100"/>
      <c r="L871" s="100"/>
    </row>
    <row r="872" spans="11:12" x14ac:dyDescent="0.25">
      <c r="K872" s="100"/>
      <c r="L872" s="100"/>
    </row>
    <row r="873" spans="11:12" x14ac:dyDescent="0.25">
      <c r="K873" s="100"/>
      <c r="L873" s="100"/>
    </row>
    <row r="874" spans="11:12" x14ac:dyDescent="0.25">
      <c r="K874" s="100"/>
      <c r="L874" s="100"/>
    </row>
    <row r="875" spans="11:12" x14ac:dyDescent="0.25">
      <c r="K875" s="100"/>
      <c r="L875" s="100"/>
    </row>
    <row r="876" spans="11:12" x14ac:dyDescent="0.25">
      <c r="K876" s="100"/>
      <c r="L876" s="100"/>
    </row>
    <row r="877" spans="11:12" x14ac:dyDescent="0.25">
      <c r="K877" s="100"/>
      <c r="L877" s="100"/>
    </row>
    <row r="878" spans="11:12" x14ac:dyDescent="0.25">
      <c r="K878" s="100"/>
      <c r="L878" s="100"/>
    </row>
    <row r="879" spans="11:12" x14ac:dyDescent="0.25">
      <c r="K879" s="100"/>
      <c r="L879" s="100"/>
    </row>
    <row r="880" spans="11:12" x14ac:dyDescent="0.25">
      <c r="K880" s="100"/>
      <c r="L880" s="100"/>
    </row>
    <row r="881" spans="11:12" x14ac:dyDescent="0.25">
      <c r="K881" s="100"/>
      <c r="L881" s="100"/>
    </row>
    <row r="882" spans="11:12" x14ac:dyDescent="0.25">
      <c r="K882" s="100"/>
      <c r="L882" s="100"/>
    </row>
    <row r="883" spans="11:12" x14ac:dyDescent="0.25">
      <c r="K883" s="100"/>
      <c r="L883" s="100"/>
    </row>
    <row r="884" spans="11:12" x14ac:dyDescent="0.25">
      <c r="K884" s="100"/>
      <c r="L884" s="100"/>
    </row>
    <row r="885" spans="11:12" x14ac:dyDescent="0.25">
      <c r="K885" s="100"/>
      <c r="L885" s="100"/>
    </row>
    <row r="886" spans="11:12" x14ac:dyDescent="0.25">
      <c r="K886" s="100"/>
      <c r="L886" s="100"/>
    </row>
    <row r="887" spans="11:12" x14ac:dyDescent="0.25">
      <c r="K887" s="100"/>
      <c r="L887" s="100"/>
    </row>
    <row r="888" spans="11:12" x14ac:dyDescent="0.25">
      <c r="K888" s="100"/>
      <c r="L888" s="100"/>
    </row>
    <row r="889" spans="11:12" x14ac:dyDescent="0.25">
      <c r="K889" s="100"/>
      <c r="L889" s="100"/>
    </row>
    <row r="890" spans="11:12" x14ac:dyDescent="0.25">
      <c r="K890" s="100"/>
      <c r="L890" s="100"/>
    </row>
    <row r="891" spans="11:12" x14ac:dyDescent="0.25">
      <c r="K891" s="100"/>
      <c r="L891" s="100"/>
    </row>
    <row r="892" spans="11:12" x14ac:dyDescent="0.25">
      <c r="K892" s="100"/>
      <c r="L892" s="100"/>
    </row>
    <row r="893" spans="11:12" x14ac:dyDescent="0.25">
      <c r="K893" s="100"/>
      <c r="L893" s="100"/>
    </row>
    <row r="894" spans="11:12" x14ac:dyDescent="0.25">
      <c r="K894" s="100"/>
      <c r="L894" s="100"/>
    </row>
    <row r="895" spans="11:12" x14ac:dyDescent="0.25">
      <c r="K895" s="100"/>
      <c r="L895" s="100"/>
    </row>
    <row r="896" spans="11:12" x14ac:dyDescent="0.25">
      <c r="K896" s="100"/>
      <c r="L896" s="100"/>
    </row>
    <row r="897" spans="11:12" x14ac:dyDescent="0.25">
      <c r="K897" s="100"/>
      <c r="L897" s="100"/>
    </row>
    <row r="898" spans="11:12" x14ac:dyDescent="0.25">
      <c r="K898" s="100"/>
      <c r="L898" s="100"/>
    </row>
    <row r="899" spans="11:12" x14ac:dyDescent="0.25">
      <c r="K899" s="100"/>
      <c r="L899" s="100"/>
    </row>
    <row r="900" spans="11:12" x14ac:dyDescent="0.25">
      <c r="K900" s="100"/>
      <c r="L900" s="100"/>
    </row>
    <row r="901" spans="11:12" x14ac:dyDescent="0.25">
      <c r="K901" s="100"/>
      <c r="L901" s="100"/>
    </row>
    <row r="902" spans="11:12" x14ac:dyDescent="0.25">
      <c r="K902" s="100"/>
      <c r="L902" s="100"/>
    </row>
    <row r="903" spans="11:12" x14ac:dyDescent="0.25">
      <c r="K903" s="100"/>
      <c r="L903" s="100"/>
    </row>
    <row r="904" spans="11:12" x14ac:dyDescent="0.25">
      <c r="K904" s="100"/>
      <c r="L904" s="100"/>
    </row>
    <row r="905" spans="11:12" x14ac:dyDescent="0.25">
      <c r="K905" s="100"/>
      <c r="L905" s="100"/>
    </row>
    <row r="906" spans="11:12" x14ac:dyDescent="0.25">
      <c r="K906" s="100"/>
      <c r="L906" s="100"/>
    </row>
    <row r="907" spans="11:12" x14ac:dyDescent="0.25">
      <c r="K907" s="100"/>
      <c r="L907" s="100"/>
    </row>
    <row r="908" spans="11:12" x14ac:dyDescent="0.25">
      <c r="K908" s="100"/>
      <c r="L908" s="100"/>
    </row>
    <row r="909" spans="11:12" x14ac:dyDescent="0.25">
      <c r="K909" s="100"/>
      <c r="L909" s="100"/>
    </row>
    <row r="910" spans="11:12" x14ac:dyDescent="0.25">
      <c r="K910" s="100"/>
      <c r="L910" s="100"/>
    </row>
    <row r="911" spans="11:12" x14ac:dyDescent="0.25">
      <c r="K911" s="100"/>
      <c r="L911" s="100"/>
    </row>
    <row r="912" spans="11:12" x14ac:dyDescent="0.25">
      <c r="K912" s="100"/>
      <c r="L912" s="100"/>
    </row>
    <row r="913" spans="11:12" x14ac:dyDescent="0.25">
      <c r="K913" s="100"/>
      <c r="L913" s="100"/>
    </row>
    <row r="914" spans="11:12" x14ac:dyDescent="0.25">
      <c r="K914" s="100"/>
      <c r="L914" s="100"/>
    </row>
    <row r="915" spans="11:12" x14ac:dyDescent="0.25">
      <c r="K915" s="100"/>
      <c r="L915" s="100"/>
    </row>
    <row r="916" spans="11:12" x14ac:dyDescent="0.25">
      <c r="K916" s="100"/>
      <c r="L916" s="100"/>
    </row>
    <row r="917" spans="11:12" x14ac:dyDescent="0.25">
      <c r="K917" s="100"/>
      <c r="L917" s="100"/>
    </row>
    <row r="918" spans="11:12" x14ac:dyDescent="0.25">
      <c r="K918" s="100"/>
      <c r="L918" s="100"/>
    </row>
    <row r="919" spans="11:12" x14ac:dyDescent="0.25">
      <c r="K919" s="100"/>
      <c r="L919" s="100"/>
    </row>
    <row r="920" spans="11:12" x14ac:dyDescent="0.25">
      <c r="K920" s="100"/>
      <c r="L920" s="100"/>
    </row>
    <row r="921" spans="11:12" x14ac:dyDescent="0.25">
      <c r="K921" s="100"/>
      <c r="L921" s="100"/>
    </row>
    <row r="922" spans="11:12" x14ac:dyDescent="0.25">
      <c r="K922" s="100"/>
      <c r="L922" s="100"/>
    </row>
    <row r="923" spans="11:12" x14ac:dyDescent="0.25">
      <c r="K923" s="100"/>
      <c r="L923" s="100"/>
    </row>
    <row r="924" spans="11:12" x14ac:dyDescent="0.25">
      <c r="K924" s="100"/>
      <c r="L924" s="100"/>
    </row>
    <row r="925" spans="11:12" x14ac:dyDescent="0.25">
      <c r="K925" s="100"/>
      <c r="L925" s="100"/>
    </row>
    <row r="926" spans="11:12" x14ac:dyDescent="0.25">
      <c r="K926" s="100"/>
      <c r="L926" s="100"/>
    </row>
    <row r="927" spans="11:12" x14ac:dyDescent="0.25">
      <c r="K927" s="100"/>
      <c r="L927" s="100"/>
    </row>
    <row r="928" spans="11:12" x14ac:dyDescent="0.25">
      <c r="K928" s="100"/>
      <c r="L928" s="100"/>
    </row>
    <row r="929" spans="11:12" x14ac:dyDescent="0.25">
      <c r="K929" s="100"/>
      <c r="L929" s="100"/>
    </row>
    <row r="930" spans="11:12" x14ac:dyDescent="0.25">
      <c r="K930" s="100"/>
      <c r="L930" s="100"/>
    </row>
    <row r="931" spans="11:12" x14ac:dyDescent="0.25">
      <c r="K931" s="100"/>
      <c r="L931" s="100"/>
    </row>
    <row r="932" spans="11:12" x14ac:dyDescent="0.25">
      <c r="K932" s="100"/>
      <c r="L932" s="100"/>
    </row>
    <row r="933" spans="11:12" x14ac:dyDescent="0.25">
      <c r="K933" s="100"/>
      <c r="L933" s="100"/>
    </row>
    <row r="934" spans="11:12" x14ac:dyDescent="0.25">
      <c r="K934" s="100"/>
      <c r="L934" s="100"/>
    </row>
    <row r="935" spans="11:12" x14ac:dyDescent="0.25">
      <c r="K935" s="100"/>
      <c r="L935" s="100"/>
    </row>
    <row r="936" spans="11:12" x14ac:dyDescent="0.25">
      <c r="K936" s="100"/>
      <c r="L936" s="100"/>
    </row>
    <row r="937" spans="11:12" x14ac:dyDescent="0.25">
      <c r="K937" s="100"/>
      <c r="L937" s="100"/>
    </row>
    <row r="938" spans="11:12" x14ac:dyDescent="0.25">
      <c r="K938" s="100"/>
      <c r="L938" s="100"/>
    </row>
    <row r="939" spans="11:12" x14ac:dyDescent="0.25">
      <c r="K939" s="100"/>
      <c r="L939" s="100"/>
    </row>
    <row r="940" spans="11:12" x14ac:dyDescent="0.25">
      <c r="K940" s="100"/>
      <c r="L940" s="100"/>
    </row>
    <row r="941" spans="11:12" x14ac:dyDescent="0.25">
      <c r="K941" s="100"/>
      <c r="L941" s="100"/>
    </row>
    <row r="942" spans="11:12" x14ac:dyDescent="0.25">
      <c r="K942" s="100"/>
      <c r="L942" s="100"/>
    </row>
    <row r="943" spans="11:12" x14ac:dyDescent="0.25">
      <c r="K943" s="100"/>
      <c r="L943" s="100"/>
    </row>
    <row r="944" spans="11:12" x14ac:dyDescent="0.25">
      <c r="K944" s="100"/>
      <c r="L944" s="100"/>
    </row>
    <row r="945" spans="11:12" x14ac:dyDescent="0.25">
      <c r="K945" s="100"/>
      <c r="L945" s="100"/>
    </row>
    <row r="946" spans="11:12" x14ac:dyDescent="0.25">
      <c r="K946" s="100"/>
      <c r="L946" s="100"/>
    </row>
    <row r="947" spans="11:12" x14ac:dyDescent="0.25">
      <c r="K947" s="100"/>
      <c r="L947" s="100"/>
    </row>
    <row r="948" spans="11:12" x14ac:dyDescent="0.25">
      <c r="K948" s="100"/>
      <c r="L948" s="100"/>
    </row>
    <row r="949" spans="11:12" x14ac:dyDescent="0.25">
      <c r="K949" s="100"/>
      <c r="L949" s="100"/>
    </row>
    <row r="950" spans="11:12" x14ac:dyDescent="0.25">
      <c r="K950" s="100"/>
      <c r="L950" s="100"/>
    </row>
    <row r="951" spans="11:12" x14ac:dyDescent="0.25">
      <c r="K951" s="100"/>
      <c r="L951" s="100"/>
    </row>
    <row r="952" spans="11:12" x14ac:dyDescent="0.25">
      <c r="K952" s="100"/>
      <c r="L952" s="100"/>
    </row>
    <row r="953" spans="11:12" x14ac:dyDescent="0.25">
      <c r="K953" s="100"/>
      <c r="L953" s="100"/>
    </row>
    <row r="954" spans="11:12" x14ac:dyDescent="0.25">
      <c r="K954" s="100"/>
      <c r="L954" s="100"/>
    </row>
    <row r="955" spans="11:12" x14ac:dyDescent="0.25">
      <c r="K955" s="100"/>
      <c r="L955" s="100"/>
    </row>
    <row r="956" spans="11:12" x14ac:dyDescent="0.25">
      <c r="K956" s="100"/>
      <c r="L956" s="100"/>
    </row>
    <row r="957" spans="11:12" x14ac:dyDescent="0.25">
      <c r="K957" s="100"/>
      <c r="L957" s="100"/>
    </row>
    <row r="958" spans="11:12" x14ac:dyDescent="0.25">
      <c r="K958" s="100"/>
      <c r="L958" s="100"/>
    </row>
    <row r="959" spans="11:12" x14ac:dyDescent="0.25">
      <c r="K959" s="100"/>
      <c r="L959" s="100"/>
    </row>
    <row r="960" spans="11:12" x14ac:dyDescent="0.25">
      <c r="K960" s="100"/>
      <c r="L960" s="100"/>
    </row>
    <row r="961" spans="11:12" x14ac:dyDescent="0.25">
      <c r="K961" s="100"/>
      <c r="L961" s="100"/>
    </row>
    <row r="962" spans="11:12" x14ac:dyDescent="0.25">
      <c r="K962" s="100"/>
      <c r="L962" s="100"/>
    </row>
    <row r="963" spans="11:12" x14ac:dyDescent="0.25">
      <c r="K963" s="100"/>
      <c r="L963" s="100"/>
    </row>
    <row r="964" spans="11:12" x14ac:dyDescent="0.25">
      <c r="K964" s="100"/>
      <c r="L964" s="100"/>
    </row>
    <row r="965" spans="11:12" x14ac:dyDescent="0.25">
      <c r="K965" s="100"/>
      <c r="L965" s="100"/>
    </row>
    <row r="966" spans="11:12" x14ac:dyDescent="0.25">
      <c r="K966" s="100"/>
      <c r="L966" s="100"/>
    </row>
    <row r="967" spans="11:12" x14ac:dyDescent="0.25">
      <c r="K967" s="100"/>
      <c r="L967" s="100"/>
    </row>
    <row r="968" spans="11:12" x14ac:dyDescent="0.25">
      <c r="K968" s="100"/>
      <c r="L968" s="100"/>
    </row>
    <row r="969" spans="11:12" x14ac:dyDescent="0.25">
      <c r="K969" s="100"/>
      <c r="L969" s="100"/>
    </row>
    <row r="970" spans="11:12" x14ac:dyDescent="0.25">
      <c r="K970" s="100"/>
      <c r="L970" s="100"/>
    </row>
    <row r="971" spans="11:12" x14ac:dyDescent="0.25">
      <c r="K971" s="100"/>
      <c r="L971" s="100"/>
    </row>
    <row r="972" spans="11:12" x14ac:dyDescent="0.25">
      <c r="K972" s="100"/>
      <c r="L972" s="100"/>
    </row>
    <row r="973" spans="11:12" x14ac:dyDescent="0.25">
      <c r="K973" s="100"/>
      <c r="L973" s="100"/>
    </row>
    <row r="974" spans="11:12" x14ac:dyDescent="0.25">
      <c r="K974" s="100"/>
      <c r="L974" s="100"/>
    </row>
    <row r="975" spans="11:12" x14ac:dyDescent="0.25">
      <c r="K975" s="100"/>
      <c r="L975" s="100"/>
    </row>
    <row r="976" spans="11:12" x14ac:dyDescent="0.25">
      <c r="K976" s="100"/>
      <c r="L976" s="100"/>
    </row>
    <row r="977" spans="11:12" x14ac:dyDescent="0.25">
      <c r="K977" s="100"/>
      <c r="L977" s="100"/>
    </row>
    <row r="978" spans="11:12" x14ac:dyDescent="0.25">
      <c r="K978" s="100"/>
      <c r="L978" s="100"/>
    </row>
    <row r="979" spans="11:12" x14ac:dyDescent="0.25">
      <c r="K979" s="100"/>
      <c r="L979" s="100"/>
    </row>
    <row r="980" spans="11:12" x14ac:dyDescent="0.25">
      <c r="K980" s="100"/>
      <c r="L980" s="100"/>
    </row>
    <row r="981" spans="11:12" x14ac:dyDescent="0.25">
      <c r="K981" s="100"/>
      <c r="L981" s="100"/>
    </row>
    <row r="982" spans="11:12" x14ac:dyDescent="0.25">
      <c r="K982" s="100"/>
      <c r="L982" s="100"/>
    </row>
    <row r="983" spans="11:12" x14ac:dyDescent="0.25">
      <c r="K983" s="100"/>
      <c r="L983" s="100"/>
    </row>
    <row r="984" spans="11:12" x14ac:dyDescent="0.25">
      <c r="K984" s="100"/>
      <c r="L984" s="100"/>
    </row>
    <row r="985" spans="11:12" x14ac:dyDescent="0.25">
      <c r="K985" s="100"/>
      <c r="L985" s="100"/>
    </row>
    <row r="986" spans="11:12" x14ac:dyDescent="0.25">
      <c r="K986" s="100"/>
      <c r="L986" s="100"/>
    </row>
    <row r="987" spans="11:12" x14ac:dyDescent="0.25">
      <c r="K987" s="100"/>
      <c r="L987" s="100"/>
    </row>
    <row r="988" spans="11:12" x14ac:dyDescent="0.25">
      <c r="K988" s="100"/>
      <c r="L988" s="100"/>
    </row>
    <row r="989" spans="11:12" x14ac:dyDescent="0.25">
      <c r="K989" s="100"/>
      <c r="L989" s="100"/>
    </row>
    <row r="990" spans="11:12" x14ac:dyDescent="0.25">
      <c r="K990" s="100"/>
      <c r="L990" s="100"/>
    </row>
    <row r="991" spans="11:12" x14ac:dyDescent="0.25">
      <c r="K991" s="100"/>
      <c r="L991" s="100"/>
    </row>
    <row r="992" spans="11:12" x14ac:dyDescent="0.25">
      <c r="K992" s="100"/>
      <c r="L992" s="100"/>
    </row>
    <row r="993" spans="11:12" x14ac:dyDescent="0.25">
      <c r="K993" s="100"/>
      <c r="L993" s="100"/>
    </row>
    <row r="994" spans="11:12" x14ac:dyDescent="0.25">
      <c r="K994" s="100"/>
      <c r="L994" s="100"/>
    </row>
    <row r="995" spans="11:12" x14ac:dyDescent="0.25">
      <c r="K995" s="100"/>
      <c r="L995" s="100"/>
    </row>
    <row r="996" spans="11:12" x14ac:dyDescent="0.25">
      <c r="K996" s="100"/>
      <c r="L996" s="100"/>
    </row>
    <row r="997" spans="11:12" x14ac:dyDescent="0.25">
      <c r="K997" s="100"/>
      <c r="L997" s="100"/>
    </row>
    <row r="998" spans="11:12" x14ac:dyDescent="0.25">
      <c r="K998" s="100"/>
      <c r="L998" s="100"/>
    </row>
    <row r="999" spans="11:12" x14ac:dyDescent="0.25">
      <c r="K999" s="100"/>
      <c r="L999" s="100"/>
    </row>
    <row r="1000" spans="11:12" x14ac:dyDescent="0.25">
      <c r="K1000" s="100"/>
      <c r="L1000" s="100"/>
    </row>
    <row r="1001" spans="11:12" x14ac:dyDescent="0.25">
      <c r="K1001" s="100"/>
      <c r="L1001" s="100"/>
    </row>
    <row r="1002" spans="11:12" x14ac:dyDescent="0.25">
      <c r="K1002" s="100"/>
      <c r="L1002" s="100"/>
    </row>
    <row r="1003" spans="11:12" x14ac:dyDescent="0.25">
      <c r="K1003" s="100"/>
      <c r="L1003" s="100"/>
    </row>
    <row r="1004" spans="11:12" x14ac:dyDescent="0.25">
      <c r="K1004" s="100"/>
      <c r="L1004" s="100"/>
    </row>
    <row r="1005" spans="11:12" x14ac:dyDescent="0.25">
      <c r="K1005" s="100"/>
      <c r="L1005" s="100"/>
    </row>
    <row r="1006" spans="11:12" x14ac:dyDescent="0.25">
      <c r="K1006" s="100"/>
      <c r="L1006" s="100"/>
    </row>
    <row r="1007" spans="11:12" x14ac:dyDescent="0.25">
      <c r="K1007" s="100"/>
      <c r="L1007" s="100"/>
    </row>
    <row r="1008" spans="11:12" x14ac:dyDescent="0.25">
      <c r="K1008" s="100"/>
      <c r="L1008" s="100"/>
    </row>
    <row r="1009" spans="11:12" x14ac:dyDescent="0.25">
      <c r="K1009" s="100"/>
      <c r="L1009" s="100"/>
    </row>
    <row r="1010" spans="11:12" x14ac:dyDescent="0.25">
      <c r="K1010" s="100"/>
      <c r="L1010" s="100"/>
    </row>
    <row r="1011" spans="11:12" x14ac:dyDescent="0.25">
      <c r="K1011" s="100"/>
      <c r="L1011" s="100"/>
    </row>
    <row r="1012" spans="11:12" x14ac:dyDescent="0.25">
      <c r="K1012" s="100"/>
      <c r="L1012" s="100"/>
    </row>
    <row r="1013" spans="11:12" x14ac:dyDescent="0.25">
      <c r="K1013" s="100"/>
      <c r="L1013" s="100"/>
    </row>
    <row r="1014" spans="11:12" x14ac:dyDescent="0.25">
      <c r="K1014" s="100"/>
      <c r="L1014" s="100"/>
    </row>
    <row r="1015" spans="11:12" x14ac:dyDescent="0.25">
      <c r="K1015" s="100"/>
      <c r="L1015" s="100"/>
    </row>
    <row r="1016" spans="11:12" x14ac:dyDescent="0.25">
      <c r="K1016" s="100"/>
      <c r="L1016" s="100"/>
    </row>
    <row r="1017" spans="11:12" x14ac:dyDescent="0.25">
      <c r="K1017" s="100"/>
      <c r="L1017" s="100"/>
    </row>
    <row r="1018" spans="11:12" x14ac:dyDescent="0.25">
      <c r="K1018" s="100"/>
      <c r="L1018" s="100"/>
    </row>
    <row r="1019" spans="11:12" x14ac:dyDescent="0.25">
      <c r="K1019" s="100"/>
      <c r="L1019" s="100"/>
    </row>
    <row r="1020" spans="11:12" x14ac:dyDescent="0.25">
      <c r="K1020" s="100"/>
      <c r="L1020" s="100"/>
    </row>
    <row r="1021" spans="11:12" x14ac:dyDescent="0.25">
      <c r="K1021" s="100"/>
      <c r="L1021" s="100"/>
    </row>
    <row r="1022" spans="11:12" x14ac:dyDescent="0.25">
      <c r="K1022" s="100"/>
      <c r="L1022" s="100"/>
    </row>
    <row r="1023" spans="11:12" x14ac:dyDescent="0.25">
      <c r="K1023" s="100"/>
      <c r="L1023" s="100"/>
    </row>
    <row r="1024" spans="11:12" x14ac:dyDescent="0.25">
      <c r="K1024" s="100"/>
      <c r="L1024" s="100"/>
    </row>
    <row r="1025" spans="11:12" x14ac:dyDescent="0.25">
      <c r="K1025" s="100"/>
      <c r="L1025" s="100"/>
    </row>
    <row r="1026" spans="11:12" x14ac:dyDescent="0.25">
      <c r="K1026" s="100"/>
      <c r="L1026" s="100"/>
    </row>
    <row r="1027" spans="11:12" x14ac:dyDescent="0.25">
      <c r="K1027" s="100"/>
      <c r="L1027" s="100"/>
    </row>
    <row r="1028" spans="11:12" x14ac:dyDescent="0.25">
      <c r="K1028" s="100"/>
      <c r="L1028" s="100"/>
    </row>
    <row r="1029" spans="11:12" x14ac:dyDescent="0.25">
      <c r="K1029" s="100"/>
      <c r="L1029" s="100"/>
    </row>
    <row r="1030" spans="11:12" x14ac:dyDescent="0.25">
      <c r="K1030" s="100"/>
      <c r="L1030" s="100"/>
    </row>
    <row r="1031" spans="11:12" x14ac:dyDescent="0.25">
      <c r="K1031" s="100"/>
      <c r="L1031" s="100"/>
    </row>
    <row r="1032" spans="11:12" x14ac:dyDescent="0.25">
      <c r="K1032" s="100"/>
      <c r="L1032" s="100"/>
    </row>
    <row r="1033" spans="11:12" x14ac:dyDescent="0.25">
      <c r="K1033" s="100"/>
      <c r="L1033" s="100"/>
    </row>
    <row r="1034" spans="11:12" x14ac:dyDescent="0.25">
      <c r="K1034" s="100"/>
      <c r="L1034" s="100"/>
    </row>
    <row r="1035" spans="11:12" x14ac:dyDescent="0.25">
      <c r="K1035" s="100"/>
      <c r="L1035" s="100"/>
    </row>
    <row r="1036" spans="11:12" x14ac:dyDescent="0.25">
      <c r="K1036" s="100"/>
      <c r="L1036" s="100"/>
    </row>
    <row r="1037" spans="11:12" x14ac:dyDescent="0.25">
      <c r="K1037" s="100"/>
      <c r="L1037" s="100"/>
    </row>
    <row r="1038" spans="11:12" x14ac:dyDescent="0.25">
      <c r="K1038" s="100"/>
      <c r="L1038" s="100"/>
    </row>
    <row r="1039" spans="11:12" x14ac:dyDescent="0.25">
      <c r="K1039" s="100"/>
      <c r="L1039" s="100"/>
    </row>
    <row r="1040" spans="11:12" x14ac:dyDescent="0.25">
      <c r="K1040" s="100"/>
      <c r="L1040" s="100"/>
    </row>
    <row r="1041" spans="11:12" x14ac:dyDescent="0.25">
      <c r="K1041" s="100"/>
      <c r="L1041" s="100"/>
    </row>
    <row r="1042" spans="11:12" x14ac:dyDescent="0.25">
      <c r="K1042" s="100"/>
      <c r="L1042" s="100"/>
    </row>
    <row r="1043" spans="11:12" x14ac:dyDescent="0.25">
      <c r="K1043" s="100"/>
      <c r="L1043" s="100"/>
    </row>
    <row r="1044" spans="11:12" x14ac:dyDescent="0.25">
      <c r="K1044" s="100"/>
      <c r="L1044" s="100"/>
    </row>
    <row r="1045" spans="11:12" x14ac:dyDescent="0.25">
      <c r="K1045" s="100"/>
      <c r="L1045" s="100"/>
    </row>
    <row r="1046" spans="11:12" x14ac:dyDescent="0.25">
      <c r="K1046" s="100"/>
      <c r="L1046" s="100"/>
    </row>
    <row r="1047" spans="11:12" x14ac:dyDescent="0.25">
      <c r="K1047" s="100"/>
      <c r="L1047" s="100"/>
    </row>
    <row r="1048" spans="11:12" x14ac:dyDescent="0.25">
      <c r="K1048" s="100"/>
      <c r="L1048" s="100"/>
    </row>
    <row r="1049" spans="11:12" x14ac:dyDescent="0.25">
      <c r="K1049" s="100"/>
      <c r="L1049" s="100"/>
    </row>
    <row r="1050" spans="11:12" x14ac:dyDescent="0.25">
      <c r="K1050" s="100"/>
      <c r="L1050" s="100"/>
    </row>
    <row r="1051" spans="11:12" x14ac:dyDescent="0.25">
      <c r="K1051" s="100"/>
      <c r="L1051" s="100"/>
    </row>
    <row r="1052" spans="11:12" x14ac:dyDescent="0.25">
      <c r="K1052" s="100"/>
      <c r="L1052" s="100"/>
    </row>
    <row r="1053" spans="11:12" x14ac:dyDescent="0.25">
      <c r="K1053" s="100"/>
      <c r="L1053" s="100"/>
    </row>
    <row r="1054" spans="11:12" x14ac:dyDescent="0.25">
      <c r="K1054" s="100"/>
      <c r="L1054" s="100"/>
    </row>
    <row r="1055" spans="11:12" x14ac:dyDescent="0.25">
      <c r="K1055" s="100"/>
      <c r="L1055" s="100"/>
    </row>
    <row r="1056" spans="11:12" x14ac:dyDescent="0.25">
      <c r="K1056" s="100"/>
      <c r="L1056" s="100"/>
    </row>
    <row r="1057" spans="11:12" x14ac:dyDescent="0.25">
      <c r="K1057" s="100"/>
      <c r="L1057" s="100"/>
    </row>
    <row r="1058" spans="11:12" x14ac:dyDescent="0.25">
      <c r="K1058" s="100"/>
      <c r="L1058" s="100"/>
    </row>
    <row r="1059" spans="11:12" x14ac:dyDescent="0.25">
      <c r="K1059" s="100"/>
      <c r="L1059" s="100"/>
    </row>
    <row r="1060" spans="11:12" x14ac:dyDescent="0.25">
      <c r="K1060" s="100"/>
      <c r="L1060" s="100"/>
    </row>
    <row r="1061" spans="11:12" x14ac:dyDescent="0.25">
      <c r="K1061" s="100"/>
      <c r="L1061" s="100"/>
    </row>
    <row r="1062" spans="11:12" x14ac:dyDescent="0.25">
      <c r="K1062" s="100"/>
      <c r="L1062" s="100"/>
    </row>
    <row r="1063" spans="11:12" x14ac:dyDescent="0.25">
      <c r="K1063" s="100"/>
      <c r="L1063" s="100"/>
    </row>
    <row r="1064" spans="11:12" x14ac:dyDescent="0.25">
      <c r="K1064" s="100"/>
      <c r="L1064" s="100"/>
    </row>
    <row r="1065" spans="11:12" x14ac:dyDescent="0.25">
      <c r="K1065" s="100"/>
      <c r="L1065" s="100"/>
    </row>
    <row r="1066" spans="11:12" x14ac:dyDescent="0.25">
      <c r="K1066" s="100"/>
      <c r="L1066" s="100"/>
    </row>
    <row r="1067" spans="11:12" x14ac:dyDescent="0.25">
      <c r="K1067" s="100"/>
      <c r="L1067" s="100"/>
    </row>
    <row r="1068" spans="11:12" x14ac:dyDescent="0.25">
      <c r="K1068" s="100"/>
      <c r="L1068" s="100"/>
    </row>
    <row r="1069" spans="11:12" x14ac:dyDescent="0.25">
      <c r="K1069" s="100"/>
      <c r="L1069" s="100"/>
    </row>
    <row r="1070" spans="11:12" x14ac:dyDescent="0.25">
      <c r="K1070" s="100"/>
      <c r="L1070" s="100"/>
    </row>
    <row r="1071" spans="11:12" x14ac:dyDescent="0.25">
      <c r="K1071" s="100"/>
      <c r="L1071" s="100"/>
    </row>
    <row r="1072" spans="11:12" x14ac:dyDescent="0.25">
      <c r="K1072" s="100"/>
      <c r="L1072" s="100"/>
    </row>
    <row r="1073" spans="11:12" x14ac:dyDescent="0.25">
      <c r="K1073" s="100"/>
      <c r="L1073" s="100"/>
    </row>
    <row r="1074" spans="11:12" x14ac:dyDescent="0.25">
      <c r="K1074" s="100"/>
      <c r="L1074" s="100"/>
    </row>
    <row r="1075" spans="11:12" x14ac:dyDescent="0.25">
      <c r="K1075" s="100"/>
      <c r="L1075" s="100"/>
    </row>
    <row r="1076" spans="11:12" x14ac:dyDescent="0.25">
      <c r="K1076" s="100"/>
      <c r="L1076" s="100"/>
    </row>
    <row r="1077" spans="11:12" x14ac:dyDescent="0.25">
      <c r="K1077" s="100"/>
      <c r="L1077" s="100"/>
    </row>
    <row r="1078" spans="11:12" x14ac:dyDescent="0.25">
      <c r="K1078" s="100"/>
      <c r="L1078" s="100"/>
    </row>
    <row r="1079" spans="11:12" x14ac:dyDescent="0.25">
      <c r="K1079" s="100"/>
      <c r="L1079" s="100"/>
    </row>
    <row r="1080" spans="11:12" x14ac:dyDescent="0.25">
      <c r="K1080" s="100"/>
      <c r="L1080" s="100"/>
    </row>
    <row r="1081" spans="11:12" x14ac:dyDescent="0.25">
      <c r="K1081" s="100"/>
      <c r="L1081" s="100"/>
    </row>
    <row r="1082" spans="11:12" x14ac:dyDescent="0.25">
      <c r="K1082" s="100"/>
      <c r="L1082" s="100"/>
    </row>
    <row r="1083" spans="11:12" x14ac:dyDescent="0.25">
      <c r="K1083" s="100"/>
      <c r="L1083" s="100"/>
    </row>
    <row r="1084" spans="11:12" x14ac:dyDescent="0.25">
      <c r="K1084" s="100"/>
      <c r="L1084" s="100"/>
    </row>
    <row r="1085" spans="11:12" x14ac:dyDescent="0.25">
      <c r="K1085" s="100"/>
      <c r="L1085" s="100"/>
    </row>
    <row r="1086" spans="11:12" x14ac:dyDescent="0.25">
      <c r="K1086" s="100"/>
      <c r="L1086" s="100"/>
    </row>
    <row r="1087" spans="11:12" x14ac:dyDescent="0.25">
      <c r="K1087" s="100"/>
      <c r="L1087" s="100"/>
    </row>
    <row r="1088" spans="11:12" x14ac:dyDescent="0.25">
      <c r="K1088" s="100"/>
      <c r="L1088" s="100"/>
    </row>
    <row r="1089" spans="11:12" x14ac:dyDescent="0.25">
      <c r="K1089" s="100"/>
      <c r="L1089" s="100"/>
    </row>
    <row r="1090" spans="11:12" x14ac:dyDescent="0.25">
      <c r="K1090" s="100"/>
      <c r="L1090" s="100"/>
    </row>
    <row r="1091" spans="11:12" x14ac:dyDescent="0.25">
      <c r="K1091" s="100"/>
      <c r="L1091" s="100"/>
    </row>
    <row r="1092" spans="11:12" x14ac:dyDescent="0.25">
      <c r="K1092" s="100"/>
      <c r="L1092" s="100"/>
    </row>
    <row r="1093" spans="11:12" x14ac:dyDescent="0.25">
      <c r="K1093" s="100"/>
      <c r="L1093" s="100"/>
    </row>
    <row r="1094" spans="11:12" x14ac:dyDescent="0.25">
      <c r="K1094" s="100"/>
      <c r="L1094" s="100"/>
    </row>
    <row r="1095" spans="11:12" x14ac:dyDescent="0.25">
      <c r="K1095" s="100"/>
      <c r="L1095" s="100"/>
    </row>
    <row r="1096" spans="11:12" x14ac:dyDescent="0.25">
      <c r="K1096" s="100"/>
      <c r="L1096" s="100"/>
    </row>
    <row r="1097" spans="11:12" x14ac:dyDescent="0.25">
      <c r="K1097" s="100"/>
      <c r="L1097" s="100"/>
    </row>
    <row r="1098" spans="11:12" x14ac:dyDescent="0.25">
      <c r="K1098" s="100"/>
      <c r="L1098" s="100"/>
    </row>
    <row r="1099" spans="11:12" x14ac:dyDescent="0.25">
      <c r="K1099" s="100"/>
      <c r="L1099" s="100"/>
    </row>
    <row r="1100" spans="11:12" x14ac:dyDescent="0.25">
      <c r="K1100" s="100"/>
      <c r="L1100" s="100"/>
    </row>
    <row r="1101" spans="11:12" x14ac:dyDescent="0.25">
      <c r="K1101" s="100"/>
      <c r="L1101" s="100"/>
    </row>
    <row r="1102" spans="11:12" x14ac:dyDescent="0.25">
      <c r="K1102" s="100"/>
      <c r="L1102" s="100"/>
    </row>
    <row r="1103" spans="11:12" x14ac:dyDescent="0.25">
      <c r="K1103" s="100"/>
      <c r="L1103" s="100"/>
    </row>
    <row r="1104" spans="11:12" x14ac:dyDescent="0.25">
      <c r="K1104" s="100"/>
      <c r="L1104" s="100"/>
    </row>
    <row r="1105" spans="11:12" x14ac:dyDescent="0.25">
      <c r="K1105" s="100"/>
      <c r="L1105" s="100"/>
    </row>
    <row r="1106" spans="11:12" x14ac:dyDescent="0.25">
      <c r="K1106" s="100"/>
      <c r="L1106" s="100"/>
    </row>
    <row r="1107" spans="11:12" x14ac:dyDescent="0.25">
      <c r="K1107" s="100"/>
      <c r="L1107" s="100"/>
    </row>
    <row r="1108" spans="11:12" x14ac:dyDescent="0.25">
      <c r="K1108" s="100"/>
      <c r="L1108" s="100"/>
    </row>
    <row r="1109" spans="11:12" x14ac:dyDescent="0.25">
      <c r="K1109" s="100"/>
      <c r="L1109" s="100"/>
    </row>
    <row r="1110" spans="11:12" x14ac:dyDescent="0.25">
      <c r="K1110" s="100"/>
      <c r="L1110" s="100"/>
    </row>
    <row r="1111" spans="11:12" x14ac:dyDescent="0.25">
      <c r="K1111" s="100"/>
      <c r="L1111" s="100"/>
    </row>
    <row r="1112" spans="11:12" x14ac:dyDescent="0.25">
      <c r="K1112" s="100"/>
      <c r="L1112" s="100"/>
    </row>
    <row r="1113" spans="11:12" x14ac:dyDescent="0.25">
      <c r="K1113" s="100"/>
      <c r="L1113" s="100"/>
    </row>
    <row r="1114" spans="11:12" x14ac:dyDescent="0.25">
      <c r="K1114" s="100"/>
      <c r="L1114" s="100"/>
    </row>
    <row r="1115" spans="11:12" x14ac:dyDescent="0.25">
      <c r="K1115" s="100"/>
      <c r="L1115" s="100"/>
    </row>
    <row r="1116" spans="11:12" x14ac:dyDescent="0.25">
      <c r="K1116" s="100"/>
      <c r="L1116" s="100"/>
    </row>
    <row r="1117" spans="11:12" x14ac:dyDescent="0.25">
      <c r="K1117" s="100"/>
      <c r="L1117" s="100"/>
    </row>
    <row r="1118" spans="11:12" x14ac:dyDescent="0.25">
      <c r="K1118" s="100"/>
      <c r="L1118" s="100"/>
    </row>
    <row r="1119" spans="11:12" x14ac:dyDescent="0.25">
      <c r="K1119" s="100"/>
      <c r="L1119" s="100"/>
    </row>
    <row r="1120" spans="11:12" x14ac:dyDescent="0.25">
      <c r="K1120" s="100"/>
      <c r="L1120" s="100"/>
    </row>
    <row r="1121" spans="11:12" x14ac:dyDescent="0.25">
      <c r="K1121" s="100"/>
      <c r="L1121" s="100"/>
    </row>
    <row r="1122" spans="11:12" x14ac:dyDescent="0.25">
      <c r="K1122" s="100"/>
      <c r="L1122" s="100"/>
    </row>
    <row r="1123" spans="11:12" x14ac:dyDescent="0.25">
      <c r="K1123" s="100"/>
      <c r="L1123" s="100"/>
    </row>
    <row r="1124" spans="11:12" x14ac:dyDescent="0.25">
      <c r="K1124" s="100"/>
      <c r="L1124" s="100"/>
    </row>
    <row r="1125" spans="11:12" x14ac:dyDescent="0.25">
      <c r="K1125" s="100"/>
      <c r="L1125" s="100"/>
    </row>
    <row r="1126" spans="11:12" x14ac:dyDescent="0.25">
      <c r="K1126" s="100"/>
      <c r="L1126" s="100"/>
    </row>
    <row r="1127" spans="11:12" x14ac:dyDescent="0.25">
      <c r="K1127" s="100"/>
      <c r="L1127" s="100"/>
    </row>
    <row r="1128" spans="11:12" x14ac:dyDescent="0.25">
      <c r="K1128" s="100"/>
      <c r="L1128" s="100"/>
    </row>
    <row r="1129" spans="11:12" x14ac:dyDescent="0.25">
      <c r="K1129" s="100"/>
      <c r="L1129" s="100"/>
    </row>
    <row r="1130" spans="11:12" x14ac:dyDescent="0.25">
      <c r="K1130" s="100"/>
      <c r="L1130" s="100"/>
    </row>
    <row r="1131" spans="11:12" x14ac:dyDescent="0.25">
      <c r="K1131" s="100"/>
      <c r="L1131" s="100"/>
    </row>
    <row r="1132" spans="11:12" x14ac:dyDescent="0.25">
      <c r="K1132" s="100"/>
      <c r="L1132" s="100"/>
    </row>
    <row r="1133" spans="11:12" x14ac:dyDescent="0.25">
      <c r="K1133" s="100"/>
      <c r="L1133" s="100"/>
    </row>
    <row r="1134" spans="11:12" x14ac:dyDescent="0.25">
      <c r="K1134" s="100"/>
      <c r="L1134" s="100"/>
    </row>
    <row r="1135" spans="11:12" x14ac:dyDescent="0.25">
      <c r="K1135" s="100"/>
      <c r="L1135" s="100"/>
    </row>
    <row r="1136" spans="11:12" x14ac:dyDescent="0.25">
      <c r="K1136" s="100"/>
      <c r="L1136" s="100"/>
    </row>
    <row r="1137" spans="11:12" x14ac:dyDescent="0.25">
      <c r="K1137" s="100"/>
      <c r="L1137" s="100"/>
    </row>
    <row r="1138" spans="11:12" x14ac:dyDescent="0.25">
      <c r="K1138" s="100"/>
      <c r="L1138" s="100"/>
    </row>
    <row r="1139" spans="11:12" x14ac:dyDescent="0.25">
      <c r="K1139" s="100"/>
      <c r="L1139" s="100"/>
    </row>
    <row r="1140" spans="11:12" x14ac:dyDescent="0.25">
      <c r="K1140" s="100"/>
      <c r="L1140" s="100"/>
    </row>
    <row r="1141" spans="11:12" x14ac:dyDescent="0.25">
      <c r="K1141" s="100"/>
      <c r="L1141" s="100"/>
    </row>
    <row r="1142" spans="11:12" x14ac:dyDescent="0.25">
      <c r="K1142" s="100"/>
      <c r="L1142" s="100"/>
    </row>
    <row r="1143" spans="11:12" x14ac:dyDescent="0.25">
      <c r="K1143" s="100"/>
      <c r="L1143" s="100"/>
    </row>
    <row r="1144" spans="11:12" x14ac:dyDescent="0.25">
      <c r="K1144" s="100"/>
      <c r="L1144" s="100"/>
    </row>
    <row r="1145" spans="11:12" x14ac:dyDescent="0.25">
      <c r="K1145" s="100"/>
      <c r="L1145" s="100"/>
    </row>
    <row r="1146" spans="11:12" x14ac:dyDescent="0.25">
      <c r="K1146" s="100"/>
      <c r="L1146" s="100"/>
    </row>
  </sheetData>
  <autoFilter ref="B2:B694" xr:uid="{00000000-0009-0000-0000-000001000000}"/>
  <mergeCells count="114">
    <mergeCell ref="K852:L852"/>
    <mergeCell ref="A480:G480"/>
    <mergeCell ref="A522:I522"/>
    <mergeCell ref="A300:I300"/>
    <mergeCell ref="A350:I350"/>
    <mergeCell ref="A372:I372"/>
    <mergeCell ref="A400:I400"/>
    <mergeCell ref="A633:I633"/>
    <mergeCell ref="A636:I636"/>
    <mergeCell ref="A676:I676"/>
    <mergeCell ref="A799:I799"/>
    <mergeCell ref="K799:L799"/>
    <mergeCell ref="A803:I803"/>
    <mergeCell ref="K803:L803"/>
    <mergeCell ref="A805:I805"/>
    <mergeCell ref="K805:L805"/>
    <mergeCell ref="K679:L679"/>
    <mergeCell ref="A553:I553"/>
    <mergeCell ref="A596:I596"/>
    <mergeCell ref="A630:I630"/>
    <mergeCell ref="A700:I700"/>
    <mergeCell ref="K700:L700"/>
    <mergeCell ref="A702:I702"/>
    <mergeCell ref="K702:L702"/>
    <mergeCell ref="A132:I132"/>
    <mergeCell ref="A110:I110"/>
    <mergeCell ref="A86:I86"/>
    <mergeCell ref="A87:I87"/>
    <mergeCell ref="A66:I66"/>
    <mergeCell ref="A67:I67"/>
    <mergeCell ref="A80:I80"/>
    <mergeCell ref="A198:I198"/>
    <mergeCell ref="A477:I477"/>
    <mergeCell ref="A854:I854"/>
    <mergeCell ref="K854:L854"/>
    <mergeCell ref="A847:I847"/>
    <mergeCell ref="A760:I760"/>
    <mergeCell ref="A704:I704"/>
    <mergeCell ref="B781:B782"/>
    <mergeCell ref="B783:B784"/>
    <mergeCell ref="B786:B787"/>
    <mergeCell ref="A775:I775"/>
    <mergeCell ref="K775:L775"/>
    <mergeCell ref="K709:L709"/>
    <mergeCell ref="K760:L760"/>
    <mergeCell ref="A762:I762"/>
    <mergeCell ref="K762:L762"/>
    <mergeCell ref="A764:I764"/>
    <mergeCell ref="K764:L764"/>
    <mergeCell ref="B791:B792"/>
    <mergeCell ref="A795:I795"/>
    <mergeCell ref="K795:L795"/>
    <mergeCell ref="A797:I797"/>
    <mergeCell ref="K797:L797"/>
    <mergeCell ref="A815:I815"/>
    <mergeCell ref="K815:L815"/>
    <mergeCell ref="A852:I852"/>
    <mergeCell ref="J1:L1"/>
    <mergeCell ref="A2:L2"/>
    <mergeCell ref="A3:L4"/>
    <mergeCell ref="A651:L651"/>
    <mergeCell ref="A8:I8"/>
    <mergeCell ref="A7:I7"/>
    <mergeCell ref="A48:I48"/>
    <mergeCell ref="A47:I47"/>
    <mergeCell ref="A41:I41"/>
    <mergeCell ref="A10:I10"/>
    <mergeCell ref="A122:I122"/>
    <mergeCell ref="A142:I142"/>
    <mergeCell ref="A299:I299"/>
    <mergeCell ref="A174:I174"/>
    <mergeCell ref="A241:I241"/>
    <mergeCell ref="A250:I250"/>
    <mergeCell ref="A260:I260"/>
    <mergeCell ref="A159:I159"/>
    <mergeCell ref="A183:I183"/>
    <mergeCell ref="K480:L480"/>
    <mergeCell ref="K522:L522"/>
    <mergeCell ref="A441:I441"/>
    <mergeCell ref="A404:I404"/>
    <mergeCell ref="A473:I473"/>
    <mergeCell ref="K704:L704"/>
    <mergeCell ref="A681:I681"/>
    <mergeCell ref="K681:L681"/>
    <mergeCell ref="A694:I694"/>
    <mergeCell ref="K694:L694"/>
    <mergeCell ref="A698:I698"/>
    <mergeCell ref="K698:L698"/>
    <mergeCell ref="K676:L676"/>
    <mergeCell ref="A679:I679"/>
    <mergeCell ref="K847:L847"/>
    <mergeCell ref="K8:L8"/>
    <mergeCell ref="K7:L7"/>
    <mergeCell ref="A827:I827"/>
    <mergeCell ref="K827:L827"/>
    <mergeCell ref="A833:I833"/>
    <mergeCell ref="K833:L833"/>
    <mergeCell ref="A843:I843"/>
    <mergeCell ref="K843:L843"/>
    <mergeCell ref="A819:I819"/>
    <mergeCell ref="K819:L819"/>
    <mergeCell ref="A822:I822"/>
    <mergeCell ref="K822:L822"/>
    <mergeCell ref="A824:I824"/>
    <mergeCell ref="K824:L824"/>
    <mergeCell ref="A811:I811"/>
    <mergeCell ref="K811:L811"/>
    <mergeCell ref="A813:I813"/>
    <mergeCell ref="A817:I817"/>
    <mergeCell ref="K817:L817"/>
    <mergeCell ref="A807:I807"/>
    <mergeCell ref="K807:L807"/>
    <mergeCell ref="A809:I809"/>
    <mergeCell ref="K809:L80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Footer>Страница  &amp;P из &amp;N</oddFooter>
  </headerFooter>
  <ignoredErrors>
    <ignoredError sqref="J400 J404 J522" formulaRange="1"/>
    <ignoredError sqref="I70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перечень</vt:lpstr>
      <vt:lpstr>Лист1 (2)</vt:lpstr>
      <vt:lpstr>пз (05.12.2024)</vt:lpstr>
      <vt:lpstr>перечень!Область_печати</vt:lpstr>
      <vt:lpstr>'пз (05.12.2024)'!Область_печати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 Adilet</cp:lastModifiedBy>
  <cp:lastPrinted>2019-12-25T11:02:27Z</cp:lastPrinted>
  <dcterms:created xsi:type="dcterms:W3CDTF">1996-10-08T23:32:33Z</dcterms:created>
  <dcterms:modified xsi:type="dcterms:W3CDTF">2024-12-09T04:49:47Z</dcterms:modified>
</cp:coreProperties>
</file>